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-nfowler\Desktop\Website Uploads\"/>
    </mc:Choice>
  </mc:AlternateContent>
  <xr:revisionPtr revIDLastSave="0" documentId="13_ncr:1_{6020B1FD-A7DA-432C-B446-D923F5DEC75B}" xr6:coauthVersionLast="47" xr6:coauthVersionMax="47" xr10:uidLastSave="{00000000-0000-0000-0000-000000000000}"/>
  <bookViews>
    <workbookView xWindow="-120" yWindow="-120" windowWidth="29040" windowHeight="15720" xr2:uid="{A1982771-A4C0-4DE4-B56D-D0570B1D0F91}"/>
  </bookViews>
  <sheets>
    <sheet name="2025 Com &amp; Ind LV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1" l="1"/>
  <c r="G83" i="1"/>
  <c r="N84" i="1" s="1"/>
  <c r="O84" i="1" s="1"/>
  <c r="N82" i="1"/>
  <c r="O82" i="1" s="1"/>
  <c r="N81" i="1"/>
  <c r="O81" i="1" s="1"/>
  <c r="N80" i="1"/>
  <c r="O80" i="1" s="1"/>
  <c r="L72" i="1"/>
  <c r="G72" i="1"/>
  <c r="N73" i="1" s="1"/>
  <c r="O73" i="1" s="1"/>
  <c r="N71" i="1"/>
  <c r="O71" i="1" s="1"/>
  <c r="N70" i="1"/>
  <c r="O70" i="1" s="1"/>
  <c r="N69" i="1"/>
  <c r="O69" i="1" s="1"/>
  <c r="N68" i="1"/>
  <c r="O68" i="1" s="1"/>
  <c r="N67" i="1"/>
  <c r="O67" i="1" s="1"/>
  <c r="L59" i="1"/>
  <c r="G59" i="1"/>
  <c r="N60" i="1" s="1"/>
  <c r="O60" i="1" s="1"/>
  <c r="N58" i="1"/>
  <c r="O58" i="1" s="1"/>
  <c r="N57" i="1"/>
  <c r="O57" i="1" s="1"/>
  <c r="N56" i="1"/>
  <c r="O56" i="1" s="1"/>
  <c r="N55" i="1"/>
  <c r="O55" i="1" s="1"/>
  <c r="N54" i="1"/>
  <c r="O54" i="1" s="1"/>
  <c r="L46" i="1"/>
  <c r="G46" i="1"/>
  <c r="N45" i="1"/>
  <c r="O45" i="1" s="1"/>
  <c r="N44" i="1"/>
  <c r="O44" i="1" s="1"/>
  <c r="N43" i="1"/>
  <c r="O43" i="1" s="1"/>
  <c r="N42" i="1"/>
  <c r="N41" i="1"/>
  <c r="O41" i="1" s="1"/>
  <c r="L33" i="1"/>
  <c r="G33" i="1"/>
  <c r="N34" i="1" s="1"/>
  <c r="O34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L18" i="1"/>
  <c r="G18" i="1"/>
  <c r="N19" i="1" s="1"/>
  <c r="O19" i="1" s="1"/>
  <c r="N17" i="1"/>
  <c r="O17" i="1" s="1"/>
  <c r="N16" i="1"/>
  <c r="O16" i="1" s="1"/>
  <c r="N15" i="1"/>
  <c r="O15" i="1" s="1"/>
  <c r="N14" i="1"/>
  <c r="O14" i="1" s="1"/>
  <c r="N13" i="1"/>
  <c r="N47" i="1" l="1"/>
  <c r="O47" i="1" s="1"/>
  <c r="N18" i="1"/>
  <c r="O18" i="1" s="1"/>
  <c r="N46" i="1"/>
  <c r="O46" i="1" s="1"/>
  <c r="O42" i="1"/>
  <c r="N72" i="1"/>
  <c r="O72" i="1" s="1"/>
  <c r="N33" i="1"/>
  <c r="O33" i="1" s="1"/>
  <c r="N59" i="1"/>
  <c r="O59" i="1" s="1"/>
  <c r="O13" i="1"/>
  <c r="N83" i="1"/>
  <c r="O83" i="1" s="1"/>
</calcChain>
</file>

<file path=xl/sharedStrings.xml><?xml version="1.0" encoding="utf-8"?>
<sst xmlns="http://schemas.openxmlformats.org/spreadsheetml/2006/main" count="414" uniqueCount="217">
  <si>
    <t>SAGINAW COUNTY 2025 Commercial &amp; Industrial Vacant Land Sales Analysis</t>
  </si>
  <si>
    <t>To view the sales in this analysis, please click on the following link:</t>
  </si>
  <si>
    <t>https://saginawcounty.maps.arcgis.com/home/webmap/viewer.html?webmap=9c1ea4d49a644d13bf8dd402855a54ae</t>
  </si>
  <si>
    <t xml:space="preserve">Due to a lack of Industrial Vacant Sales, Saginaw County will combine Commercial and Industrial sales to analyze Vacant Land </t>
  </si>
  <si>
    <t>Industrial property is often located in Depressed or Low Traffic areas and is generally priced according to these categories, however, exceptions may exist.</t>
  </si>
  <si>
    <r>
      <t xml:space="preserve">Note:  Land owned by Consumers Energy for easement purposes and classed Industrial will be priced using </t>
    </r>
    <r>
      <rPr>
        <sz val="11"/>
        <color rgb="FFFF0000"/>
        <rFont val="Calibri"/>
        <family val="2"/>
        <scheme val="minor"/>
      </rPr>
      <t>BELOW AVERAGE AG</t>
    </r>
    <r>
      <rPr>
        <sz val="11"/>
        <color theme="1"/>
        <rFont val="Calibri"/>
        <family val="2"/>
        <scheme val="minor"/>
      </rPr>
      <t xml:space="preserve"> land rates</t>
    </r>
  </si>
  <si>
    <t>All except one sale was vacant; the one improved sale has the improvement value removed in the Adjusted Sale Price.</t>
  </si>
  <si>
    <t>Sale Period:  4/01/2023 - 3/31/2025</t>
  </si>
  <si>
    <t>DEPRESSED; All units except City of Frankenmuth</t>
  </si>
  <si>
    <t>Description: Commercial or industrial land in low traffic and/or depressed business areas of Saginaw County</t>
  </si>
  <si>
    <t>25CI1: $9600 per AC  ($0.22 per SQFT)</t>
  </si>
  <si>
    <t>24CI1: $6400 per AC  ($0.15 per SQFT)</t>
  </si>
  <si>
    <t>2023 23CI1: $7700 per AC ( $0.18 / SQFT)</t>
  </si>
  <si>
    <t>2022 LDR:   $0.35 PER SQFT</t>
  </si>
  <si>
    <t>Parcel Number</t>
  </si>
  <si>
    <t>Street Address</t>
  </si>
  <si>
    <t>Sale Date</t>
  </si>
  <si>
    <t>Sale Price</t>
  </si>
  <si>
    <t>Instr.</t>
  </si>
  <si>
    <t>Adj. Sale $</t>
  </si>
  <si>
    <t>Confidential</t>
  </si>
  <si>
    <t>Document</t>
  </si>
  <si>
    <t>Other Parcels in Sale</t>
  </si>
  <si>
    <t>Total Acres</t>
  </si>
  <si>
    <t>Net Acres</t>
  </si>
  <si>
    <t>ROW</t>
  </si>
  <si>
    <t>Dollars         Per Net Acre</t>
  </si>
  <si>
    <t>Dollars      Per SqFt</t>
  </si>
  <si>
    <t>Property Class</t>
  </si>
  <si>
    <t>Traffic/Location</t>
  </si>
  <si>
    <t>Grantor</t>
  </si>
  <si>
    <t>Grantee</t>
  </si>
  <si>
    <t>10-12-5-21-1008-003</t>
  </si>
  <si>
    <t>TERMINAL DR</t>
  </si>
  <si>
    <t>WD</t>
  </si>
  <si>
    <t>03-ARM'S LENGTH</t>
  </si>
  <si>
    <t>YES</t>
  </si>
  <si>
    <t>Low Traffic/ACCESS-CHALLENGED/near I-75</t>
  </si>
  <si>
    <t>AHRENS, LARRY</t>
  </si>
  <si>
    <t>FINAL APPROACH LANDINGS LLC</t>
  </si>
  <si>
    <t>10-12-5-16-1004-001</t>
  </si>
  <si>
    <t>N TOWERLINE</t>
  </si>
  <si>
    <t>20-MULTI PARCEL SALE REF</t>
  </si>
  <si>
    <t>10-12-5-16-1006-000</t>
  </si>
  <si>
    <t>NET LEASE ASSOCIATES NORTH LLC</t>
  </si>
  <si>
    <t>4900 NORTH VAN DYKE LLC</t>
  </si>
  <si>
    <t>10-12-5-21-1008-004</t>
  </si>
  <si>
    <t>AHRENS, LARRY A</t>
  </si>
  <si>
    <t>10-12-5-04-3001-007</t>
  </si>
  <si>
    <t>HACK</t>
  </si>
  <si>
    <t>Low Traffic/ACCESS-CHALLENGED/near I-75 north of M-81</t>
  </si>
  <si>
    <t>TDE ENTERPRISES INC</t>
  </si>
  <si>
    <t>BIRNBAUM, ZAC</t>
  </si>
  <si>
    <t>29-13-3-15-4002-007</t>
  </si>
  <si>
    <t>GARFIELD RD</t>
  </si>
  <si>
    <t>No</t>
  </si>
  <si>
    <t>Low Traffic/DEVELOPINGg Area/Garfield Rd &amp; W Freeland Rd/AG CLASS</t>
  </si>
  <si>
    <t>BURK, JOHN P</t>
  </si>
  <si>
    <t>EAST MIDLAND PARTNERS LLC</t>
  </si>
  <si>
    <t>Average:</t>
  </si>
  <si>
    <t>Aggregate:</t>
  </si>
  <si>
    <t>LOW DENSITY/RURAL; All Units except City of Frankenmuth</t>
  </si>
  <si>
    <t>Description: Commercial or industrial land in low traffic or rural areas of Saginaw County</t>
  </si>
  <si>
    <t>25CI2: $19,400 per AC  ($0.45 per SQFT)</t>
  </si>
  <si>
    <t>24CI2: $16,600 per AC  ($0.38 per SQFT)</t>
  </si>
  <si>
    <t>23CI2: $15,900 per AC OR $0.37 / SQFT</t>
  </si>
  <si>
    <t>Terms of Sale</t>
  </si>
  <si>
    <t>02-13-5-31-1005-003</t>
  </si>
  <si>
    <t>N ADAMS</t>
  </si>
  <si>
    <t>High Traffic/Visibility Between !-75 and Adams Rd North of Bridge</t>
  </si>
  <si>
    <t>RTJ PROPERTIES LLC</t>
  </si>
  <si>
    <t>WILLETT PROPERTIES LLC</t>
  </si>
  <si>
    <t>23-12-4-19-4029-000</t>
  </si>
  <si>
    <t>MIDLAND RD</t>
  </si>
  <si>
    <t xml:space="preserve">Medium Traffic/Rural/M-47/ Dow CONSERVATION ESMT/restrictions </t>
  </si>
  <si>
    <t>HAUFFE KURT P</t>
  </si>
  <si>
    <t>VALENTINE KATHERINE A</t>
  </si>
  <si>
    <t>90-80-0-91-7A01-100</t>
  </si>
  <si>
    <t>2211 RUST AVE</t>
  </si>
  <si>
    <t>Low Traffic/Suburban/Corner of Rust &amp; Sheridan Ave</t>
  </si>
  <si>
    <t>CRAMER, JAIME</t>
  </si>
  <si>
    <t>KIRK STREET LLC</t>
  </si>
  <si>
    <t>13-09-3-16-0635-000 (improved)</t>
  </si>
  <si>
    <t>1100 LOCKWOOD ST</t>
  </si>
  <si>
    <t>19-MULTI PARCEL ARM'S LENGTH</t>
  </si>
  <si>
    <t>13-09-3-16-0630-000, 13-09-3-16-0631-000, 13-09-3-16-0632-000, 13-09-3-16-0633-700, 13-09-3-16-0633-800, 13-09-3-16-0634-000, 13-09-3-16-0636-000</t>
  </si>
  <si>
    <t>201/302</t>
  </si>
  <si>
    <t>Low Traffic/Suburban/LOW VISIBILITY</t>
  </si>
  <si>
    <t>BRETTRAGER, D R &amp; P A TRUST</t>
  </si>
  <si>
    <t>MEYER, JUSTIN</t>
  </si>
  <si>
    <t>09-11-5-16-0414-700</t>
  </si>
  <si>
    <t>6250 DIXIE</t>
  </si>
  <si>
    <t>CD</t>
  </si>
  <si>
    <t>Medium Traffic/in Bridgeport</t>
  </si>
  <si>
    <t>ROCCA, SILVANO ESTATE</t>
  </si>
  <si>
    <t>US CARGO CORP</t>
  </si>
  <si>
    <t>91-30-2-98-1000-000</t>
  </si>
  <si>
    <t>110 DAVENPORT AVE</t>
  </si>
  <si>
    <t>91-30-2-98-2000-000</t>
  </si>
  <si>
    <t>Medium Traffic/Visable from I-675/Davenport/LAND-LOCKED ?/BILL BOARDS</t>
  </si>
  <si>
    <t>SARGENT EST, F ROLAND &amp; MARIANNE</t>
  </si>
  <si>
    <t>110 DAVENPORT LLC</t>
  </si>
  <si>
    <t>13-09-3-16-0540-002</t>
  </si>
  <si>
    <t>S CLARK</t>
  </si>
  <si>
    <t>Low Traffic/in residential area south of M-57 in Chesaning</t>
  </si>
  <si>
    <t>ST PETER PARISH</t>
  </si>
  <si>
    <t>QUALLS, RYLEIGH</t>
  </si>
  <si>
    <t>MEDIUM DENSITY/DEVELOPING; All Units - dependent on location</t>
  </si>
  <si>
    <t>Description: Commercial or industrial land in medium traffic, developing business areas of Saginaw County</t>
  </si>
  <si>
    <t>25CI3: $59,300 per AC  ($1.36 per SQFT)</t>
  </si>
  <si>
    <t>24CI3: $56,500 per AC  ($1.30 per SQFT)</t>
  </si>
  <si>
    <t>23CI3: $30,200 per AC OR $0.69 / SQFT</t>
  </si>
  <si>
    <t>2022 MD:   $1.74 PER SQFT</t>
  </si>
  <si>
    <t>09-11-5-22-1001-001</t>
  </si>
  <si>
    <t>DIXIE HWY</t>
  </si>
  <si>
    <t>Medium Traffic/Dixie Hwy &amp; I-75/Developing Area/NEW CHURCH? (AG CLASS)</t>
  </si>
  <si>
    <t>SCHLUCKEBIER -  SCHLUCKEBIER</t>
  </si>
  <si>
    <t>FIRST BAPTIST CHURCH BRIDGEPORT</t>
  </si>
  <si>
    <t>23-12-4-10-3005-101</t>
  </si>
  <si>
    <t>3085 SILVERWOOD</t>
  </si>
  <si>
    <t>Medium Traffic/DEVELOPING Area/ESMT OFF MIDLAND RD</t>
  </si>
  <si>
    <t>CENTER AVENUE INVESTMENT LLC</t>
  </si>
  <si>
    <t>GREENWOOD RYAN</t>
  </si>
  <si>
    <t>10-12-5-32-3103-000</t>
  </si>
  <si>
    <t>3647 DIXIE HWY</t>
  </si>
  <si>
    <t>Medium Traffic/Suburban/Dixie Highway</t>
  </si>
  <si>
    <t>MARATHON PETROLEUM COMPANY LP</t>
  </si>
  <si>
    <t>BUTTERFIELD, KENNEDY</t>
  </si>
  <si>
    <t>90-30-0-22-7000-000</t>
  </si>
  <si>
    <t>310 FEDERAL</t>
  </si>
  <si>
    <t>Medium Traffic/In City of Saginaw</t>
  </si>
  <si>
    <t>22 PROPERTIES LLC</t>
  </si>
  <si>
    <t>WILLOWS BEND LLC</t>
  </si>
  <si>
    <t>29-13-3-16-2003-009</t>
  </si>
  <si>
    <t>8440 RIVERS BEND DR</t>
  </si>
  <si>
    <t>SCHAUMAN DEVELOPMENT LLC</t>
  </si>
  <si>
    <t>DOWNTOWN AREA DEVELOPMENT LLC</t>
  </si>
  <si>
    <t>MEDIUM DENSITY/OUTSKIRTS; All Units - dependent on location</t>
  </si>
  <si>
    <t>Description: Commercial or industrial land in medium traffic, outskirts of business areas of Saginaw County</t>
  </si>
  <si>
    <t>25CI4: $120,100 per AC ($2.76 per SQFT)</t>
  </si>
  <si>
    <t>24CI4: $120,300 per AC ($2.76 per SQFT)</t>
  </si>
  <si>
    <t>23CI3: $90,100 per AC OR $2.09 / SQFT</t>
  </si>
  <si>
    <t>03-11-6-35-2404-000</t>
  </si>
  <si>
    <t>HEINLEIN STRASSE</t>
  </si>
  <si>
    <t>03-11-6-35-2405-000</t>
  </si>
  <si>
    <t>Low Traffic/ Outskirts of Frankenmuth/Commercial/BRONNERS AREA</t>
  </si>
  <si>
    <t>ASAP LEASING LLC</t>
  </si>
  <si>
    <t>BANES, CRAIG - KEINATH, CYNTHIA</t>
  </si>
  <si>
    <t>18-13-4-35-2015-000</t>
  </si>
  <si>
    <t>5680 BAY RD</t>
  </si>
  <si>
    <t>Medium-High Traffic/Developing/adjacent to SAMS CLUB &amp; WALMART/Bay Rd (M-84)</t>
  </si>
  <si>
    <t>BOND, DARRYL J</t>
  </si>
  <si>
    <t>WILLIAMS, DARIN</t>
  </si>
  <si>
    <t>23-12-4-18-3005-000</t>
  </si>
  <si>
    <t>6540 STATE ST</t>
  </si>
  <si>
    <t>Medium-High Traffic INTERSECTION/M-47 &amp; M-58 (State St)/WAS PATTY FLEMINGS</t>
  </si>
  <si>
    <t>PATTY FLEMINGS IRISH PUB LLC</t>
  </si>
  <si>
    <t>BEAUDIN CONSTRUCTION LLC</t>
  </si>
  <si>
    <t>03-11-6-35-2108-001</t>
  </si>
  <si>
    <t>380 LIST ST</t>
  </si>
  <si>
    <t>MLC</t>
  </si>
  <si>
    <t>Yes</t>
  </si>
  <si>
    <t>Low Traffic/ Outskirts of Frankenmuth/INDUSTRIAL PARK</t>
  </si>
  <si>
    <t>JEROME, JERRY ENTERPRISES</t>
  </si>
  <si>
    <t>BANES, E R TRUST-BANES, M A TRUST</t>
  </si>
  <si>
    <t>23-12-4-02-2004-048</t>
  </si>
  <si>
    <t>S MCLEOD DR</t>
  </si>
  <si>
    <t>Medium Traffic/Fashion Square &amp; Schust Rd/MEDICAL AREA</t>
  </si>
  <si>
    <t>BARTNIK REALTY LLC</t>
  </si>
  <si>
    <t>ONCOLOGY/HEMATOLOGY ASSOC OF SAG</t>
  </si>
  <si>
    <t>HIGH DENSITY; 03,05,06,09,10,13,18,22,23,24,28,29,90</t>
  </si>
  <si>
    <t>Description: Commercial or industrial land in high traffic business areas of Saginaw County</t>
  </si>
  <si>
    <t>25CI5: $174,400 per AC ($4.00 per SQFT)</t>
  </si>
  <si>
    <t>24CI5: $175,400 per AC ($4.03 per SQFT)</t>
  </si>
  <si>
    <t>23CI5: $157,200 per AC OR $3.61 / SQFT</t>
  </si>
  <si>
    <t>2022 HD:   $3.03 PER SQFT</t>
  </si>
  <si>
    <t>05-10-6-21-3011-000</t>
  </si>
  <si>
    <t>DIXIE</t>
  </si>
  <si>
    <t>Medium-High Traffic / Dixie Highway North of Birch Run Rd next to Meijer drive way</t>
  </si>
  <si>
    <t>JEER, FAIS GATTAS</t>
  </si>
  <si>
    <t>DEROCHER, ROBERT &amp; NGOC</t>
  </si>
  <si>
    <t>29-13-3-16-2003-002</t>
  </si>
  <si>
    <t>8282 RIVERS BEND DR</t>
  </si>
  <si>
    <t>Medium-High Traffic/Freeland/FRONTAGE ON MIDLAND RD</t>
  </si>
  <si>
    <t>THREE FOOTPRINTS ON THE HEART LLC</t>
  </si>
  <si>
    <t>23-12-4-11-2033-005</t>
  </si>
  <si>
    <t>3834 BAY RD</t>
  </si>
  <si>
    <t>Medium-High Traffic/BAY RD/near McCarty/POPEYES/SOUTH OF MCCARTY</t>
  </si>
  <si>
    <t>STAR SAGINAW LLC</t>
  </si>
  <si>
    <t>ABYSAGINAW INC</t>
  </si>
  <si>
    <t>22-12-2-27-3017-000</t>
  </si>
  <si>
    <t>185 E SAGINAW</t>
  </si>
  <si>
    <t>Medium-High Traffic INTERSECTION/M-46 in Hemlock</t>
  </si>
  <si>
    <t xml:space="preserve">CLOUSE HEMLOCK PROP LLC </t>
  </si>
  <si>
    <t>GREAT LAKES TACO LLC</t>
  </si>
  <si>
    <t>PRIME; 03,05,18,22,23,28,29,90</t>
  </si>
  <si>
    <t>Two sales from outside of the study period were included in this analysis. This land value may be an outlier, or only apply to specific properties.</t>
  </si>
  <si>
    <t>Description: Commercial or industrial land in high traffic, prime business areas of Saginaw County</t>
  </si>
  <si>
    <t>25CI6: $490400 per AC ($11.260 per SQFT)</t>
  </si>
  <si>
    <t>24CI6: $479,000 per AC ($11.00 per SQFT)</t>
  </si>
  <si>
    <t>23CI6: $402,500 per AC OR $9.24 / SQFT</t>
  </si>
  <si>
    <t>2022 HDP: $8.21 PER SQFT</t>
  </si>
  <si>
    <t>23-12-4-17-3005-000</t>
  </si>
  <si>
    <t>WIENEKE RD</t>
  </si>
  <si>
    <t>Medium-High Traffic/Suburban/Wieneke-State/BEHIND 7-11</t>
  </si>
  <si>
    <t>TREIB INC</t>
  </si>
  <si>
    <t>F &amp; A FRANCHISE INVESTMENT PARTNERS</t>
  </si>
  <si>
    <t>10-12-5-28-1005-000</t>
  </si>
  <si>
    <t>3743 HOLLAND RD</t>
  </si>
  <si>
    <t>High Traffic/I-75 and M-46 Interchange/Previous Gas Station Now BIGBEE</t>
  </si>
  <si>
    <t>KASMIKHA, LINOS</t>
  </si>
  <si>
    <t>GJD PROPERTIES LLC</t>
  </si>
  <si>
    <t>23-12-4-02-2001-002</t>
  </si>
  <si>
    <t>2525 TITTABAWASSEE</t>
  </si>
  <si>
    <t xml:space="preserve">HighTraffic/ Tittabawassee Rd </t>
  </si>
  <si>
    <t>RARE HOSPITALITY INTERNATIONAL INC</t>
  </si>
  <si>
    <t>SAGINAW RETAIL MANAGEMENT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</si>
</sst>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m/dd/yy"/>
    <numFmt numFmtId="165" formatCode="&quot;$&quot;#,##0"/>
    <numFmt numFmtId="166" formatCode="&quot;$&quot;#,##0.00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A20000"/>
      <name val="Calibri"/>
      <family val="2"/>
      <scheme val="minor"/>
    </font>
    <font>
      <sz val="11"/>
      <color rgb="FF00366B"/>
      <name val="Calibri"/>
      <family val="2"/>
      <scheme val="minor"/>
    </font>
    <font>
      <sz val="11"/>
      <color rgb="FF00558F"/>
      <name val="Calibri"/>
      <family val="2"/>
      <scheme val="minor"/>
    </font>
    <font>
      <sz val="11"/>
      <color rgb="FF0065A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164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0" fontId="0" fillId="0" borderId="0" xfId="0" applyNumberFormat="1"/>
    <xf numFmtId="0" fontId="5" fillId="0" borderId="0" xfId="0" applyFont="1"/>
    <xf numFmtId="2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0" fontId="3" fillId="0" borderId="0" xfId="2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6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0" fontId="7" fillId="0" borderId="0" xfId="0" applyNumberFormat="1" applyFont="1" applyAlignment="1">
      <alignment vertical="center"/>
    </xf>
    <xf numFmtId="6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/>
    <xf numFmtId="6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0" fontId="7" fillId="0" borderId="0" xfId="0" applyNumberFormat="1" applyFont="1"/>
    <xf numFmtId="0" fontId="7" fillId="0" borderId="0" xfId="0" applyFont="1" applyAlignment="1">
      <alignment vertical="center"/>
    </xf>
    <xf numFmtId="166" fontId="4" fillId="3" borderId="0" xfId="1" applyNumberFormat="1" applyFont="1" applyFill="1" applyAlignment="1">
      <alignment horizontal="left"/>
    </xf>
    <xf numFmtId="164" fontId="8" fillId="3" borderId="0" xfId="0" applyNumberFormat="1" applyFont="1" applyFill="1"/>
    <xf numFmtId="6" fontId="8" fillId="3" borderId="0" xfId="0" applyNumberFormat="1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40" fontId="8" fillId="3" borderId="0" xfId="0" applyNumberFormat="1" applyFont="1" applyFill="1"/>
    <xf numFmtId="0" fontId="5" fillId="3" borderId="0" xfId="0" applyFont="1" applyFill="1"/>
    <xf numFmtId="2" fontId="5" fillId="3" borderId="0" xfId="0" applyNumberFormat="1" applyFont="1" applyFill="1"/>
    <xf numFmtId="165" fontId="5" fillId="3" borderId="0" xfId="0" applyNumberFormat="1" applyFont="1" applyFill="1"/>
    <xf numFmtId="166" fontId="5" fillId="3" borderId="0" xfId="0" applyNumberFormat="1" applyFont="1" applyFill="1"/>
    <xf numFmtId="164" fontId="0" fillId="3" borderId="0" xfId="0" applyNumberFormat="1" applyFill="1"/>
    <xf numFmtId="6" fontId="0" fillId="3" borderId="0" xfId="0" applyNumberFormat="1" applyFill="1"/>
    <xf numFmtId="0" fontId="0" fillId="3" borderId="0" xfId="0" applyFill="1" applyAlignment="1">
      <alignment horizontal="center"/>
    </xf>
    <xf numFmtId="40" fontId="0" fillId="3" borderId="0" xfId="0" applyNumberFormat="1" applyFill="1"/>
    <xf numFmtId="0" fontId="9" fillId="3" borderId="0" xfId="0" applyFont="1" applyFill="1"/>
    <xf numFmtId="0" fontId="0" fillId="3" borderId="0" xfId="0" applyFill="1"/>
    <xf numFmtId="0" fontId="10" fillId="3" borderId="0" xfId="0" applyFont="1" applyFill="1"/>
    <xf numFmtId="6" fontId="10" fillId="3" borderId="0" xfId="0" applyNumberFormat="1" applyFont="1" applyFill="1"/>
    <xf numFmtId="0" fontId="11" fillId="4" borderId="0" xfId="0" applyFont="1" applyFill="1" applyAlignment="1">
      <alignment horizontal="center" wrapText="1"/>
    </xf>
    <xf numFmtId="14" fontId="11" fillId="4" borderId="0" xfId="0" applyNumberFormat="1" applyFont="1" applyFill="1" applyAlignment="1">
      <alignment horizontal="center" wrapText="1"/>
    </xf>
    <xf numFmtId="165" fontId="11" fillId="4" borderId="0" xfId="0" applyNumberFormat="1" applyFont="1" applyFill="1" applyAlignment="1">
      <alignment horizontal="center" wrapText="1"/>
    </xf>
    <xf numFmtId="2" fontId="11" fillId="4" borderId="0" xfId="0" applyNumberFormat="1" applyFont="1" applyFill="1" applyAlignment="1">
      <alignment horizontal="center" wrapText="1"/>
    </xf>
    <xf numFmtId="14" fontId="5" fillId="0" borderId="0" xfId="0" applyNumberFormat="1" applyFont="1"/>
    <xf numFmtId="0" fontId="1" fillId="0" borderId="0" xfId="1" applyNumberFormat="1" applyFont="1" applyFill="1"/>
    <xf numFmtId="167" fontId="1" fillId="0" borderId="0" xfId="1" applyNumberFormat="1" applyFont="1" applyFill="1"/>
    <xf numFmtId="0" fontId="2" fillId="0" borderId="0" xfId="0" applyFont="1"/>
    <xf numFmtId="167" fontId="5" fillId="0" borderId="0" xfId="1" applyNumberFormat="1" applyFont="1" applyFill="1"/>
    <xf numFmtId="165" fontId="5" fillId="0" borderId="0" xfId="1" applyNumberFormat="1" applyFont="1" applyFill="1" applyBorder="1"/>
    <xf numFmtId="0" fontId="5" fillId="0" borderId="2" xfId="0" applyFont="1" applyBorder="1"/>
    <xf numFmtId="14" fontId="5" fillId="0" borderId="2" xfId="0" applyNumberFormat="1" applyFont="1" applyBorder="1"/>
    <xf numFmtId="167" fontId="5" fillId="0" borderId="2" xfId="1" applyNumberFormat="1" applyFont="1" applyFill="1" applyBorder="1"/>
    <xf numFmtId="2" fontId="5" fillId="0" borderId="2" xfId="0" applyNumberFormat="1" applyFont="1" applyBorder="1"/>
    <xf numFmtId="2" fontId="5" fillId="0" borderId="2" xfId="0" applyNumberFormat="1" applyFont="1" applyBorder="1" applyAlignment="1">
      <alignment horizontal="right"/>
    </xf>
    <xf numFmtId="165" fontId="0" fillId="2" borderId="3" xfId="1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165" fontId="5" fillId="0" borderId="2" xfId="1" applyNumberFormat="1" applyFont="1" applyFill="1" applyBorder="1"/>
    <xf numFmtId="165" fontId="12" fillId="0" borderId="0" xfId="0" applyNumberFormat="1" applyFont="1"/>
    <xf numFmtId="166" fontId="4" fillId="2" borderId="0" xfId="1" applyNumberFormat="1" applyFont="1" applyFill="1" applyAlignment="1">
      <alignment horizontal="left"/>
    </xf>
    <xf numFmtId="164" fontId="8" fillId="2" borderId="0" xfId="0" applyNumberFormat="1" applyFont="1" applyFill="1"/>
    <xf numFmtId="6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0" fontId="8" fillId="2" borderId="0" xfId="0" applyNumberFormat="1" applyFont="1" applyFill="1"/>
    <xf numFmtId="8" fontId="8" fillId="2" borderId="0" xfId="0" applyNumberFormat="1" applyFont="1" applyFill="1" applyAlignment="1">
      <alignment horizontal="center"/>
    </xf>
    <xf numFmtId="0" fontId="8" fillId="2" borderId="0" xfId="0" applyFont="1" applyFill="1"/>
    <xf numFmtId="0" fontId="8" fillId="0" borderId="0" xfId="0" applyFont="1"/>
    <xf numFmtId="164" fontId="13" fillId="2" borderId="0" xfId="0" applyNumberFormat="1" applyFont="1" applyFill="1"/>
    <xf numFmtId="164" fontId="0" fillId="2" borderId="0" xfId="0" applyNumberFormat="1" applyFill="1"/>
    <xf numFmtId="6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0" fontId="0" fillId="2" borderId="0" xfId="0" applyNumberFormat="1" applyFill="1"/>
    <xf numFmtId="8" fontId="0" fillId="2" borderId="0" xfId="0" applyNumberFormat="1" applyFill="1" applyAlignment="1">
      <alignment horizontal="center"/>
    </xf>
    <xf numFmtId="0" fontId="0" fillId="2" borderId="0" xfId="0" applyFill="1"/>
    <xf numFmtId="0" fontId="9" fillId="2" borderId="0" xfId="0" applyFont="1" applyFill="1"/>
    <xf numFmtId="164" fontId="10" fillId="2" borderId="0" xfId="0" applyNumberFormat="1" applyFont="1" applyFill="1"/>
    <xf numFmtId="167" fontId="10" fillId="2" borderId="0" xfId="1" applyNumberFormat="1" applyFont="1" applyFill="1" applyBorder="1"/>
    <xf numFmtId="0" fontId="10" fillId="2" borderId="0" xfId="0" applyFont="1" applyFill="1"/>
    <xf numFmtId="6" fontId="10" fillId="2" borderId="0" xfId="0" applyNumberFormat="1" applyFont="1" applyFill="1"/>
    <xf numFmtId="167" fontId="5" fillId="0" borderId="0" xfId="1" applyNumberFormat="1" applyFont="1" applyFill="1" applyBorder="1"/>
    <xf numFmtId="0" fontId="5" fillId="0" borderId="0" xfId="0" applyFont="1" applyAlignment="1">
      <alignment horizontal="right"/>
    </xf>
    <xf numFmtId="0" fontId="5" fillId="0" borderId="5" xfId="0" applyFont="1" applyBorder="1"/>
    <xf numFmtId="14" fontId="5" fillId="0" borderId="5" xfId="0" applyNumberFormat="1" applyFont="1" applyBorder="1"/>
    <xf numFmtId="167" fontId="5" fillId="0" borderId="5" xfId="1" applyNumberFormat="1" applyFont="1" applyFill="1" applyBorder="1"/>
    <xf numFmtId="2" fontId="5" fillId="0" borderId="5" xfId="0" applyNumberFormat="1" applyFont="1" applyBorder="1"/>
    <xf numFmtId="165" fontId="5" fillId="0" borderId="5" xfId="0" applyNumberFormat="1" applyFont="1" applyBorder="1"/>
    <xf numFmtId="166" fontId="5" fillId="0" borderId="5" xfId="0" applyNumberFormat="1" applyFont="1" applyBorder="1"/>
    <xf numFmtId="165" fontId="5" fillId="0" borderId="5" xfId="1" applyNumberFormat="1" applyFont="1" applyFill="1" applyBorder="1"/>
    <xf numFmtId="166" fontId="4" fillId="5" borderId="0" xfId="1" applyNumberFormat="1" applyFont="1" applyFill="1" applyAlignment="1">
      <alignment horizontal="left"/>
    </xf>
    <xf numFmtId="164" fontId="8" fillId="5" borderId="0" xfId="0" applyNumberFormat="1" applyFont="1" applyFill="1"/>
    <xf numFmtId="6" fontId="8" fillId="5" borderId="0" xfId="0" applyNumberFormat="1" applyFont="1" applyFill="1"/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left"/>
    </xf>
    <xf numFmtId="40" fontId="8" fillId="5" borderId="0" xfId="0" applyNumberFormat="1" applyFont="1" applyFill="1"/>
    <xf numFmtId="8" fontId="8" fillId="5" borderId="0" xfId="0" applyNumberFormat="1" applyFont="1" applyFill="1" applyAlignment="1">
      <alignment horizontal="center"/>
    </xf>
    <xf numFmtId="0" fontId="8" fillId="5" borderId="0" xfId="0" applyFont="1" applyFill="1"/>
    <xf numFmtId="164" fontId="13" fillId="5" borderId="0" xfId="0" applyNumberFormat="1" applyFont="1" applyFill="1"/>
    <xf numFmtId="164" fontId="0" fillId="5" borderId="0" xfId="0" applyNumberFormat="1" applyFill="1"/>
    <xf numFmtId="6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40" fontId="0" fillId="5" borderId="0" xfId="0" applyNumberFormat="1" applyFill="1"/>
    <xf numFmtId="8" fontId="0" fillId="5" borderId="0" xfId="0" applyNumberFormat="1" applyFill="1" applyAlignment="1">
      <alignment horizontal="center"/>
    </xf>
    <xf numFmtId="0" fontId="0" fillId="5" borderId="0" xfId="0" applyFill="1"/>
    <xf numFmtId="0" fontId="9" fillId="5" borderId="0" xfId="0" applyFont="1" applyFill="1"/>
    <xf numFmtId="167" fontId="10" fillId="5" borderId="0" xfId="1" applyNumberFormat="1" applyFont="1" applyFill="1"/>
    <xf numFmtId="0" fontId="10" fillId="5" borderId="0" xfId="0" applyFont="1" applyFill="1"/>
    <xf numFmtId="6" fontId="10" fillId="5" borderId="0" xfId="0" applyNumberFormat="1" applyFont="1" applyFill="1"/>
    <xf numFmtId="0" fontId="10" fillId="5" borderId="0" xfId="0" applyFont="1" applyFill="1" applyAlignment="1">
      <alignment horizontal="center"/>
    </xf>
    <xf numFmtId="8" fontId="10" fillId="5" borderId="0" xfId="0" applyNumberFormat="1" applyFont="1" applyFill="1" applyAlignment="1">
      <alignment horizontal="center"/>
    </xf>
    <xf numFmtId="164" fontId="4" fillId="6" borderId="0" xfId="0" applyNumberFormat="1" applyFont="1" applyFill="1"/>
    <xf numFmtId="164" fontId="8" fillId="6" borderId="0" xfId="0" applyNumberFormat="1" applyFont="1" applyFill="1"/>
    <xf numFmtId="6" fontId="8" fillId="6" borderId="0" xfId="0" applyNumberFormat="1" applyFont="1" applyFill="1"/>
    <xf numFmtId="0" fontId="8" fillId="6" borderId="0" xfId="0" applyFont="1" applyFill="1" applyAlignment="1">
      <alignment horizontal="center"/>
    </xf>
    <xf numFmtId="0" fontId="8" fillId="6" borderId="0" xfId="0" applyFont="1" applyFill="1" applyAlignment="1">
      <alignment horizontal="left"/>
    </xf>
    <xf numFmtId="40" fontId="8" fillId="6" borderId="0" xfId="0" applyNumberFormat="1" applyFont="1" applyFill="1"/>
    <xf numFmtId="8" fontId="8" fillId="6" borderId="0" xfId="0" applyNumberFormat="1" applyFont="1" applyFill="1" applyAlignment="1">
      <alignment horizontal="center"/>
    </xf>
    <xf numFmtId="0" fontId="8" fillId="6" borderId="0" xfId="0" applyFont="1" applyFill="1"/>
    <xf numFmtId="164" fontId="13" fillId="6" borderId="0" xfId="0" applyNumberFormat="1" applyFont="1" applyFill="1"/>
    <xf numFmtId="164" fontId="0" fillId="6" borderId="0" xfId="0" applyNumberFormat="1" applyFill="1"/>
    <xf numFmtId="6" fontId="0" fillId="6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40" fontId="0" fillId="6" borderId="0" xfId="0" applyNumberFormat="1" applyFill="1"/>
    <xf numFmtId="8" fontId="0" fillId="6" borderId="0" xfId="0" applyNumberFormat="1" applyFill="1" applyAlignment="1">
      <alignment horizontal="center"/>
    </xf>
    <xf numFmtId="0" fontId="0" fillId="6" borderId="0" xfId="0" applyFill="1"/>
    <xf numFmtId="0" fontId="14" fillId="6" borderId="0" xfId="0" applyFont="1" applyFill="1"/>
    <xf numFmtId="6" fontId="10" fillId="6" borderId="0" xfId="0" applyNumberFormat="1" applyFont="1" applyFill="1"/>
    <xf numFmtId="0" fontId="10" fillId="6" borderId="0" xfId="0" applyFont="1" applyFill="1" applyAlignment="1">
      <alignment horizontal="center"/>
    </xf>
    <xf numFmtId="8" fontId="10" fillId="6" borderId="0" xfId="0" applyNumberFormat="1" applyFont="1" applyFill="1" applyAlignment="1">
      <alignment horizontal="center"/>
    </xf>
    <xf numFmtId="166" fontId="4" fillId="7" borderId="0" xfId="1" applyNumberFormat="1" applyFont="1" applyFill="1" applyAlignment="1">
      <alignment horizontal="left"/>
    </xf>
    <xf numFmtId="164" fontId="8" fillId="7" borderId="0" xfId="0" applyNumberFormat="1" applyFont="1" applyFill="1"/>
    <xf numFmtId="6" fontId="8" fillId="7" borderId="0" xfId="0" applyNumberFormat="1" applyFont="1" applyFill="1"/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left"/>
    </xf>
    <xf numFmtId="40" fontId="8" fillId="7" borderId="0" xfId="0" applyNumberFormat="1" applyFont="1" applyFill="1"/>
    <xf numFmtId="8" fontId="8" fillId="7" borderId="0" xfId="0" applyNumberFormat="1" applyFont="1" applyFill="1" applyAlignment="1">
      <alignment horizontal="center"/>
    </xf>
    <xf numFmtId="0" fontId="8" fillId="7" borderId="0" xfId="0" applyFont="1" applyFill="1"/>
    <xf numFmtId="164" fontId="13" fillId="7" borderId="0" xfId="0" applyNumberFormat="1" applyFont="1" applyFill="1"/>
    <xf numFmtId="164" fontId="0" fillId="7" borderId="0" xfId="0" applyNumberFormat="1" applyFill="1"/>
    <xf numFmtId="6" fontId="0" fillId="7" borderId="0" xfId="0" applyNumberFormat="1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40" fontId="0" fillId="7" borderId="0" xfId="0" applyNumberFormat="1" applyFill="1"/>
    <xf numFmtId="8" fontId="0" fillId="7" borderId="0" xfId="0" applyNumberFormat="1" applyFill="1" applyAlignment="1">
      <alignment horizontal="center"/>
    </xf>
    <xf numFmtId="0" fontId="0" fillId="7" borderId="0" xfId="0" applyFill="1"/>
    <xf numFmtId="0" fontId="14" fillId="7" borderId="0" xfId="0" applyFont="1" applyFill="1"/>
    <xf numFmtId="167" fontId="15" fillId="7" borderId="0" xfId="1" applyNumberFormat="1" applyFont="1" applyFill="1"/>
    <xf numFmtId="0" fontId="15" fillId="7" borderId="0" xfId="0" applyFont="1" applyFill="1"/>
    <xf numFmtId="6" fontId="15" fillId="7" borderId="0" xfId="0" applyNumberFormat="1" applyFont="1" applyFill="1"/>
    <xf numFmtId="0" fontId="15" fillId="7" borderId="0" xfId="0" applyFont="1" applyFill="1" applyAlignment="1">
      <alignment horizontal="center"/>
    </xf>
    <xf numFmtId="8" fontId="15" fillId="7" borderId="0" xfId="0" applyNumberFormat="1" applyFont="1" applyFill="1" applyAlignment="1">
      <alignment horizontal="center"/>
    </xf>
    <xf numFmtId="166" fontId="4" fillId="8" borderId="0" xfId="1" applyNumberFormat="1" applyFont="1" applyFill="1" applyAlignment="1">
      <alignment horizontal="left"/>
    </xf>
    <xf numFmtId="164" fontId="8" fillId="8" borderId="0" xfId="0" applyNumberFormat="1" applyFont="1" applyFill="1"/>
    <xf numFmtId="164" fontId="4" fillId="8" borderId="0" xfId="0" applyNumberFormat="1" applyFont="1" applyFill="1"/>
    <xf numFmtId="6" fontId="8" fillId="8" borderId="0" xfId="0" applyNumberFormat="1" applyFont="1" applyFill="1"/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left"/>
    </xf>
    <xf numFmtId="40" fontId="8" fillId="8" borderId="0" xfId="0" applyNumberFormat="1" applyFont="1" applyFill="1"/>
    <xf numFmtId="8" fontId="8" fillId="8" borderId="0" xfId="0" applyNumberFormat="1" applyFont="1" applyFill="1" applyAlignment="1">
      <alignment horizontal="center"/>
    </xf>
    <xf numFmtId="0" fontId="8" fillId="8" borderId="0" xfId="0" applyFont="1" applyFill="1"/>
    <xf numFmtId="164" fontId="13" fillId="8" borderId="0" xfId="0" applyNumberFormat="1" applyFont="1" applyFill="1"/>
    <xf numFmtId="164" fontId="0" fillId="8" borderId="0" xfId="0" applyNumberFormat="1" applyFill="1"/>
    <xf numFmtId="6" fontId="0" fillId="8" borderId="0" xfId="0" applyNumberFormat="1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40" fontId="0" fillId="8" borderId="0" xfId="0" applyNumberFormat="1" applyFill="1"/>
    <xf numFmtId="8" fontId="0" fillId="8" borderId="0" xfId="0" applyNumberFormat="1" applyFill="1" applyAlignment="1">
      <alignment horizontal="center"/>
    </xf>
    <xf numFmtId="0" fontId="0" fillId="8" borderId="0" xfId="0" applyFill="1"/>
    <xf numFmtId="0" fontId="14" fillId="8" borderId="0" xfId="0" applyFont="1" applyFill="1"/>
    <xf numFmtId="6" fontId="16" fillId="8" borderId="0" xfId="0" applyNumberFormat="1" applyFont="1" applyFill="1"/>
    <xf numFmtId="0" fontId="16" fillId="8" borderId="0" xfId="0" applyFont="1" applyFill="1" applyAlignment="1">
      <alignment horizontal="center"/>
    </xf>
    <xf numFmtId="14" fontId="5" fillId="2" borderId="0" xfId="0" applyNumberFormat="1" applyFont="1" applyFill="1"/>
    <xf numFmtId="165" fontId="5" fillId="0" borderId="2" xfId="0" applyNumberFormat="1" applyFont="1" applyBorder="1"/>
    <xf numFmtId="165" fontId="0" fillId="2" borderId="6" xfId="1" applyNumberFormat="1" applyFont="1" applyFill="1" applyBorder="1" applyAlignment="1">
      <alignment horizontal="center"/>
    </xf>
    <xf numFmtId="0" fontId="18" fillId="0" borderId="0" xfId="0" applyFont="1"/>
    <xf numFmtId="164" fontId="19" fillId="3" borderId="0" xfId="0" applyNumberFormat="1" applyFont="1" applyFill="1"/>
    <xf numFmtId="6" fontId="19" fillId="3" borderId="0" xfId="0" applyNumberFormat="1" applyFont="1" applyFill="1"/>
    <xf numFmtId="164" fontId="20" fillId="5" borderId="0" xfId="0" applyNumberFormat="1" applyFont="1" applyFill="1"/>
    <xf numFmtId="164" fontId="21" fillId="6" borderId="0" xfId="0" applyNumberFormat="1" applyFont="1" applyFill="1"/>
    <xf numFmtId="2" fontId="22" fillId="0" borderId="0" xfId="0" applyNumberFormat="1" applyFont="1" applyAlignment="1">
      <alignment horizontal="right"/>
    </xf>
    <xf numFmtId="6" fontId="23" fillId="0" borderId="1" xfId="0" applyNumberFormat="1" applyFont="1" applyBorder="1"/>
    <xf numFmtId="8" fontId="23" fillId="0" borderId="1" xfId="0" applyNumberFormat="1" applyFont="1" applyBorder="1" applyAlignment="1">
      <alignment horizontal="center"/>
    </xf>
    <xf numFmtId="6" fontId="23" fillId="0" borderId="0" xfId="0" applyNumberFormat="1" applyFont="1"/>
    <xf numFmtId="8" fontId="23" fillId="0" borderId="0" xfId="0" applyNumberFormat="1" applyFont="1" applyAlignment="1">
      <alignment horizontal="center"/>
    </xf>
    <xf numFmtId="164" fontId="24" fillId="7" borderId="0" xfId="0" applyNumberFormat="1" applyFont="1" applyFill="1"/>
    <xf numFmtId="164" fontId="0" fillId="8" borderId="0" xfId="0" applyNumberFormat="1" applyFont="1" applyFill="1"/>
    <xf numFmtId="167" fontId="17" fillId="0" borderId="0" xfId="1" applyNumberFormat="1" applyFont="1" applyFill="1" applyBorder="1"/>
    <xf numFmtId="14" fontId="17" fillId="0" borderId="0" xfId="0" applyNumberFormat="1" applyFont="1"/>
    <xf numFmtId="167" fontId="17" fillId="0" borderId="0" xfId="1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cc02.safelinks.protection.outlook.com/?url=https%3A%2F%2Fsaginawcounty.maps.arcgis.com%2Fhome%2Fwebmap%2Fviewer.html%3Fwebmap%3D9c1ea4d49a644d13bf8dd402855a54ae&amp;data=05%7C02%7Clgooch%40saginawcounty.com%7Cd158e4c9520c47e144d808dce892d875%7C22fcf5174c6f4298981bb987492b9c54%7C0%7C0%7C638640964605232949%7CUnknown%7CTWFpbGZsb3d8eyJWIjoiMC4wLjAwMDAiLCJQIjoiV2luMzIiLCJBTiI6Ik1haWwiLCJXVCI6Mn0%3D%7C0%7C%7C%7C&amp;sdata=wxUmhTPJghn5wcHfL7DH6A1sQT%2BHmF7nUtb%2FhxOz4%2B4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1BC3-3893-42AF-8217-455B9C1D21F0}">
  <dimension ref="A1:S88"/>
  <sheetViews>
    <sheetView tabSelected="1" topLeftCell="A24" workbookViewId="0">
      <selection activeCell="H67" sqref="H67"/>
    </sheetView>
  </sheetViews>
  <sheetFormatPr defaultRowHeight="15" x14ac:dyDescent="0.25"/>
  <cols>
    <col min="1" max="1" width="30.28515625" style="7" customWidth="1"/>
    <col min="2" max="2" width="22.5703125" style="7" customWidth="1"/>
    <col min="3" max="3" width="15.85546875" style="7" customWidth="1"/>
    <col min="4" max="4" width="16" style="57" customWidth="1"/>
    <col min="5" max="5" width="9.140625" style="7"/>
    <col min="6" max="6" width="23.7109375" style="7" customWidth="1"/>
    <col min="7" max="7" width="11.5703125" style="57" bestFit="1" customWidth="1"/>
    <col min="8" max="8" width="9.140625" style="7"/>
    <col min="9" max="9" width="12.5703125" style="7" customWidth="1"/>
    <col min="10" max="10" width="21.5703125" style="7" customWidth="1"/>
    <col min="11" max="13" width="9.140625" style="8"/>
    <col min="14" max="14" width="10.7109375" style="9" customWidth="1"/>
    <col min="15" max="15" width="9.140625" style="10"/>
    <col min="16" max="16" width="9.140625" style="7"/>
    <col min="17" max="17" width="85.42578125" style="7" customWidth="1"/>
    <col min="18" max="18" width="35.140625" style="7" customWidth="1"/>
    <col min="19" max="19" width="41.140625" style="7" customWidth="1"/>
    <col min="20" max="20" width="29" style="7" customWidth="1"/>
    <col min="21" max="16384" width="9.140625" style="7"/>
  </cols>
  <sheetData>
    <row r="1" spans="1:19" ht="18.75" x14ac:dyDescent="0.3">
      <c r="A1" s="1" t="s">
        <v>0</v>
      </c>
      <c r="B1"/>
      <c r="C1" s="2"/>
      <c r="D1" s="3"/>
      <c r="E1" s="4"/>
      <c r="F1" s="5"/>
      <c r="G1" s="3"/>
      <c r="H1" s="6"/>
      <c r="I1" s="3"/>
    </row>
    <row r="2" spans="1:19" ht="15.75" x14ac:dyDescent="0.25">
      <c r="A2" s="11" t="s">
        <v>1</v>
      </c>
      <c r="B2"/>
      <c r="C2" s="2"/>
      <c r="D2" s="12" t="s">
        <v>2</v>
      </c>
      <c r="E2" s="4"/>
      <c r="F2" s="5"/>
      <c r="G2" s="3"/>
      <c r="H2" s="6"/>
      <c r="I2" s="3"/>
    </row>
    <row r="3" spans="1:19" ht="22.5" customHeight="1" x14ac:dyDescent="0.25">
      <c r="A3" t="s">
        <v>3</v>
      </c>
      <c r="B3"/>
      <c r="C3" s="2"/>
      <c r="D3" s="3"/>
      <c r="E3" s="4"/>
      <c r="F3" s="5"/>
      <c r="G3" s="3"/>
      <c r="H3" s="6"/>
      <c r="I3" s="3"/>
    </row>
    <row r="4" spans="1:19" x14ac:dyDescent="0.25">
      <c r="A4" t="s">
        <v>4</v>
      </c>
      <c r="B4"/>
      <c r="C4" s="2"/>
      <c r="D4" s="3"/>
      <c r="E4" s="4"/>
      <c r="F4" s="5"/>
      <c r="G4" s="3"/>
      <c r="H4" s="6"/>
      <c r="I4" s="3"/>
    </row>
    <row r="5" spans="1:19" x14ac:dyDescent="0.25">
      <c r="A5" s="13" t="s">
        <v>5</v>
      </c>
      <c r="B5" s="14"/>
      <c r="C5" s="15"/>
      <c r="D5" s="16"/>
      <c r="E5" s="17"/>
      <c r="F5" s="18"/>
      <c r="G5" s="16"/>
      <c r="H5" s="19"/>
      <c r="I5" s="20"/>
    </row>
    <row r="6" spans="1:19" x14ac:dyDescent="0.25">
      <c r="A6" s="21" t="s">
        <v>6</v>
      </c>
      <c r="C6" s="22"/>
      <c r="D6" s="20"/>
      <c r="E6" s="23"/>
      <c r="F6" s="24"/>
      <c r="G6" s="20"/>
      <c r="H6" s="19"/>
      <c r="I6" s="20"/>
    </row>
    <row r="7" spans="1:19" ht="21" customHeight="1" x14ac:dyDescent="0.25">
      <c r="A7" t="s">
        <v>7</v>
      </c>
      <c r="C7" s="25"/>
      <c r="D7" s="26"/>
      <c r="E7" s="27"/>
      <c r="F7" s="28"/>
      <c r="G7" s="26"/>
      <c r="H7" s="29"/>
      <c r="I7" s="26"/>
    </row>
    <row r="8" spans="1:19" x14ac:dyDescent="0.25">
      <c r="B8" s="30"/>
      <c r="C8" s="22"/>
      <c r="D8" s="20"/>
      <c r="E8" s="23"/>
      <c r="F8" s="24"/>
      <c r="G8" s="20"/>
      <c r="H8" s="19"/>
      <c r="I8" s="20"/>
    </row>
    <row r="9" spans="1:19" ht="18.75" x14ac:dyDescent="0.3">
      <c r="A9" s="31" t="s">
        <v>8</v>
      </c>
      <c r="B9" s="32"/>
      <c r="C9" s="32"/>
      <c r="D9" s="33"/>
      <c r="E9" s="34"/>
      <c r="F9" s="35"/>
      <c r="G9" s="33"/>
      <c r="H9" s="36"/>
      <c r="I9" s="33"/>
      <c r="J9" s="37"/>
      <c r="K9" s="38"/>
      <c r="L9" s="38"/>
      <c r="M9" s="38"/>
      <c r="N9" s="39"/>
      <c r="O9" s="40"/>
      <c r="P9" s="37"/>
      <c r="Q9" s="37"/>
      <c r="R9" s="37"/>
      <c r="S9" s="37"/>
    </row>
    <row r="10" spans="1:19" ht="18.75" x14ac:dyDescent="0.3">
      <c r="A10" s="41" t="s">
        <v>9</v>
      </c>
      <c r="B10" s="41"/>
      <c r="C10" s="41"/>
      <c r="D10" s="42"/>
      <c r="E10" s="43"/>
      <c r="F10" s="35"/>
      <c r="G10" s="42"/>
      <c r="H10" s="44"/>
      <c r="I10" s="42"/>
      <c r="J10" s="37"/>
      <c r="K10" s="38"/>
      <c r="L10" s="38"/>
      <c r="M10" s="38"/>
      <c r="N10" s="39"/>
      <c r="O10" s="40"/>
      <c r="P10" s="37"/>
      <c r="Q10" s="37"/>
      <c r="R10" s="37"/>
      <c r="S10" s="37"/>
    </row>
    <row r="11" spans="1:19" ht="15.75" x14ac:dyDescent="0.25">
      <c r="A11" s="45" t="s">
        <v>10</v>
      </c>
      <c r="B11" s="46"/>
      <c r="C11" s="187" t="s">
        <v>11</v>
      </c>
      <c r="D11" s="47"/>
      <c r="E11" s="47"/>
      <c r="F11" s="187" t="s">
        <v>12</v>
      </c>
      <c r="G11" s="48"/>
      <c r="H11" s="187" t="s">
        <v>13</v>
      </c>
      <c r="I11" s="188" t="s">
        <v>13</v>
      </c>
      <c r="J11" s="37"/>
      <c r="K11" s="38"/>
      <c r="L11" s="38"/>
      <c r="M11" s="38"/>
      <c r="N11" s="39"/>
      <c r="O11" s="40"/>
      <c r="P11" s="37"/>
      <c r="Q11" s="37"/>
      <c r="R11" s="37"/>
      <c r="S11" s="37"/>
    </row>
    <row r="12" spans="1:19" ht="45" x14ac:dyDescent="0.25">
      <c r="A12" s="49" t="s">
        <v>14</v>
      </c>
      <c r="B12" s="49" t="s">
        <v>15</v>
      </c>
      <c r="C12" s="50" t="s">
        <v>16</v>
      </c>
      <c r="D12" s="51" t="s">
        <v>17</v>
      </c>
      <c r="E12" s="49" t="s">
        <v>18</v>
      </c>
      <c r="F12" s="49">
        <v>0</v>
      </c>
      <c r="G12" s="51" t="s">
        <v>19</v>
      </c>
      <c r="H12" s="51" t="s">
        <v>20</v>
      </c>
      <c r="I12" s="51" t="s">
        <v>21</v>
      </c>
      <c r="J12" s="51" t="s">
        <v>22</v>
      </c>
      <c r="K12" s="52" t="s">
        <v>23</v>
      </c>
      <c r="L12" s="52" t="s">
        <v>24</v>
      </c>
      <c r="M12" s="52" t="s">
        <v>25</v>
      </c>
      <c r="N12" s="51" t="s">
        <v>26</v>
      </c>
      <c r="O12" s="51" t="s">
        <v>27</v>
      </c>
      <c r="P12" s="51" t="s">
        <v>28</v>
      </c>
      <c r="Q12" s="51" t="s">
        <v>29</v>
      </c>
      <c r="R12" s="51" t="s">
        <v>30</v>
      </c>
      <c r="S12" s="51" t="s">
        <v>31</v>
      </c>
    </row>
    <row r="13" spans="1:19" x14ac:dyDescent="0.25">
      <c r="A13" s="7" t="s">
        <v>32</v>
      </c>
      <c r="B13" s="7" t="s">
        <v>33</v>
      </c>
      <c r="C13" s="199">
        <v>45336</v>
      </c>
      <c r="D13" s="54">
        <v>10000</v>
      </c>
      <c r="E13" s="7" t="s">
        <v>34</v>
      </c>
      <c r="F13" s="7" t="s">
        <v>35</v>
      </c>
      <c r="G13" s="200">
        <v>10000</v>
      </c>
      <c r="H13" s="186" t="s">
        <v>36</v>
      </c>
      <c r="I13" s="7">
        <v>2024003232</v>
      </c>
      <c r="K13" s="8">
        <v>2.76</v>
      </c>
      <c r="L13" s="8">
        <v>2.66</v>
      </c>
      <c r="M13" s="8">
        <v>0.1</v>
      </c>
      <c r="N13" s="9">
        <f>G13/L13</f>
        <v>3759.3984962406012</v>
      </c>
      <c r="O13" s="10">
        <f t="shared" ref="O13:O19" si="0">N13/43560</f>
        <v>8.6303914055110217E-2</v>
      </c>
      <c r="P13" s="7">
        <v>202</v>
      </c>
      <c r="Q13" s="7" t="s">
        <v>37</v>
      </c>
      <c r="R13" s="7" t="s">
        <v>38</v>
      </c>
      <c r="S13" s="7" t="s">
        <v>39</v>
      </c>
    </row>
    <row r="14" spans="1:19" x14ac:dyDescent="0.25">
      <c r="A14" s="7" t="s">
        <v>40</v>
      </c>
      <c r="B14" s="7" t="s">
        <v>41</v>
      </c>
      <c r="C14" s="53">
        <v>45671</v>
      </c>
      <c r="D14" s="54">
        <v>125000</v>
      </c>
      <c r="E14" s="7" t="s">
        <v>34</v>
      </c>
      <c r="F14" s="7" t="s">
        <v>42</v>
      </c>
      <c r="G14" s="55">
        <v>125000</v>
      </c>
      <c r="H14" s="56"/>
      <c r="I14" s="7">
        <v>2025000982</v>
      </c>
      <c r="J14" s="7" t="s">
        <v>43</v>
      </c>
      <c r="K14" s="8">
        <v>19.5</v>
      </c>
      <c r="L14" s="8">
        <v>19.25</v>
      </c>
      <c r="M14" s="8">
        <v>0.25</v>
      </c>
      <c r="N14" s="9">
        <f>G14/L14</f>
        <v>6493.5064935064938</v>
      </c>
      <c r="O14" s="10">
        <f t="shared" si="0"/>
        <v>0.14907039700428132</v>
      </c>
      <c r="P14" s="7">
        <v>202</v>
      </c>
      <c r="Q14" s="7" t="s">
        <v>37</v>
      </c>
      <c r="R14" s="7" t="s">
        <v>44</v>
      </c>
      <c r="S14" s="7" t="s">
        <v>45</v>
      </c>
    </row>
    <row r="15" spans="1:19" x14ac:dyDescent="0.25">
      <c r="A15" s="7" t="s">
        <v>46</v>
      </c>
      <c r="B15" s="7" t="s">
        <v>33</v>
      </c>
      <c r="C15" s="199">
        <v>45336</v>
      </c>
      <c r="D15" s="54">
        <v>10000</v>
      </c>
      <c r="E15" s="7" t="s">
        <v>34</v>
      </c>
      <c r="F15" s="7" t="s">
        <v>35</v>
      </c>
      <c r="G15" s="200">
        <v>10000</v>
      </c>
      <c r="H15" s="186" t="s">
        <v>36</v>
      </c>
      <c r="I15" s="7">
        <v>2024003233</v>
      </c>
      <c r="K15" s="8">
        <v>1.42</v>
      </c>
      <c r="L15" s="8">
        <v>1.39</v>
      </c>
      <c r="M15" s="8">
        <v>0.03</v>
      </c>
      <c r="N15" s="9">
        <f>G15/L15</f>
        <v>7194.2446043165473</v>
      </c>
      <c r="O15" s="10">
        <f t="shared" si="0"/>
        <v>0.16515713049395195</v>
      </c>
      <c r="P15" s="7">
        <v>202</v>
      </c>
      <c r="Q15" s="7" t="s">
        <v>37</v>
      </c>
      <c r="R15" s="7" t="s">
        <v>47</v>
      </c>
      <c r="S15" s="7" t="s">
        <v>39</v>
      </c>
    </row>
    <row r="16" spans="1:19" x14ac:dyDescent="0.25">
      <c r="A16" s="7" t="s">
        <v>48</v>
      </c>
      <c r="B16" s="7" t="s">
        <v>49</v>
      </c>
      <c r="C16" s="53">
        <v>45602</v>
      </c>
      <c r="D16" s="54">
        <v>300000</v>
      </c>
      <c r="E16" s="7" t="s">
        <v>34</v>
      </c>
      <c r="F16" s="7" t="s">
        <v>35</v>
      </c>
      <c r="G16" s="55">
        <v>300000</v>
      </c>
      <c r="H16" s="56"/>
      <c r="I16" s="7">
        <v>2024025215</v>
      </c>
      <c r="K16" s="8">
        <v>25.44</v>
      </c>
      <c r="L16" s="8">
        <v>25.29</v>
      </c>
      <c r="M16" s="8">
        <v>0.15</v>
      </c>
      <c r="N16" s="9">
        <f>G16/L16</f>
        <v>11862.396204033215</v>
      </c>
      <c r="O16" s="10">
        <f t="shared" si="0"/>
        <v>0.27232314517982587</v>
      </c>
      <c r="P16" s="7">
        <v>302</v>
      </c>
      <c r="Q16" s="7" t="s">
        <v>50</v>
      </c>
      <c r="R16" s="7" t="s">
        <v>51</v>
      </c>
      <c r="S16" s="7" t="s">
        <v>52</v>
      </c>
    </row>
    <row r="17" spans="1:19" ht="15.75" thickBot="1" x14ac:dyDescent="0.3">
      <c r="A17" s="7" t="s">
        <v>53</v>
      </c>
      <c r="B17" s="7" t="s">
        <v>54</v>
      </c>
      <c r="C17" s="53">
        <v>45374</v>
      </c>
      <c r="D17" s="57">
        <v>100000</v>
      </c>
      <c r="E17" s="7" t="s">
        <v>34</v>
      </c>
      <c r="F17" s="7" t="s">
        <v>35</v>
      </c>
      <c r="G17" s="57">
        <v>100000</v>
      </c>
      <c r="H17" s="7" t="s">
        <v>55</v>
      </c>
      <c r="I17" s="7">
        <v>2024005323</v>
      </c>
      <c r="K17" s="8">
        <v>8.6</v>
      </c>
      <c r="L17" s="8">
        <v>8.14</v>
      </c>
      <c r="M17" s="8">
        <v>0.46</v>
      </c>
      <c r="N17" s="9">
        <f t="shared" ref="N17" si="1">G17/L17</f>
        <v>12285.012285012284</v>
      </c>
      <c r="O17" s="10">
        <f t="shared" si="0"/>
        <v>0.28202507541350513</v>
      </c>
      <c r="P17" s="7">
        <v>102</v>
      </c>
      <c r="Q17" s="7" t="s">
        <v>56</v>
      </c>
      <c r="R17" s="7" t="s">
        <v>57</v>
      </c>
      <c r="S17" s="7" t="s">
        <v>58</v>
      </c>
    </row>
    <row r="18" spans="1:19" ht="16.5" thickTop="1" thickBot="1" x14ac:dyDescent="0.3">
      <c r="C18" s="53"/>
      <c r="G18" s="57">
        <f>SUM(G13:G17)</f>
        <v>545000</v>
      </c>
      <c r="L18" s="8">
        <f>SUM(L13:L17)</f>
        <v>56.730000000000004</v>
      </c>
      <c r="M18" s="191" t="s">
        <v>59</v>
      </c>
      <c r="N18" s="192">
        <f>AVERAGE(N13:N17)</f>
        <v>8318.9116166218282</v>
      </c>
      <c r="O18" s="193">
        <f t="shared" si="0"/>
        <v>0.19097593242933489</v>
      </c>
      <c r="Q18" s="58"/>
    </row>
    <row r="19" spans="1:19" ht="15.75" thickBot="1" x14ac:dyDescent="0.3">
      <c r="A19" s="59"/>
      <c r="B19" s="59"/>
      <c r="C19" s="60"/>
      <c r="D19" s="61"/>
      <c r="E19" s="59"/>
      <c r="F19" s="59"/>
      <c r="G19" s="61"/>
      <c r="H19" s="59"/>
      <c r="I19" s="59"/>
      <c r="J19" s="59"/>
      <c r="K19" s="62"/>
      <c r="L19" s="62"/>
      <c r="M19" s="63" t="s">
        <v>60</v>
      </c>
      <c r="N19" s="64">
        <f>G18/L18</f>
        <v>9606.9099242023622</v>
      </c>
      <c r="O19" s="65">
        <f t="shared" si="0"/>
        <v>0.22054430496332328</v>
      </c>
      <c r="P19" s="59"/>
      <c r="Q19" s="66"/>
      <c r="R19" s="59"/>
      <c r="S19" s="59"/>
    </row>
    <row r="20" spans="1:19" x14ac:dyDescent="0.25">
      <c r="C20" s="53"/>
      <c r="N20" s="67"/>
      <c r="Q20" s="58"/>
    </row>
    <row r="21" spans="1:19" x14ac:dyDescent="0.25">
      <c r="C21" s="53"/>
      <c r="N21" s="67"/>
      <c r="Q21" s="58"/>
    </row>
    <row r="22" spans="1:19" s="76" customFormat="1" ht="18.75" x14ac:dyDescent="0.3">
      <c r="A22" s="68" t="s">
        <v>61</v>
      </c>
      <c r="B22" s="69"/>
      <c r="C22" s="69"/>
      <c r="D22" s="70"/>
      <c r="E22" s="71"/>
      <c r="F22" s="72"/>
      <c r="G22" s="70"/>
      <c r="H22" s="73"/>
      <c r="I22" s="70"/>
      <c r="J22" s="74"/>
      <c r="K22" s="74"/>
      <c r="L22" s="71"/>
      <c r="M22" s="75"/>
      <c r="N22" s="75"/>
      <c r="O22" s="75"/>
      <c r="P22" s="75"/>
      <c r="Q22" s="75"/>
      <c r="R22" s="75"/>
      <c r="S22" s="75"/>
    </row>
    <row r="23" spans="1:19" customFormat="1" x14ac:dyDescent="0.25">
      <c r="A23" s="77" t="s">
        <v>62</v>
      </c>
      <c r="B23" s="78"/>
      <c r="C23" s="78"/>
      <c r="D23" s="79"/>
      <c r="E23" s="80"/>
      <c r="F23" s="81"/>
      <c r="G23" s="79"/>
      <c r="H23" s="82"/>
      <c r="I23" s="79"/>
      <c r="J23" s="83"/>
      <c r="K23" s="83"/>
      <c r="L23" s="80"/>
      <c r="M23" s="84"/>
      <c r="N23" s="84"/>
      <c r="O23" s="84"/>
      <c r="P23" s="84"/>
      <c r="Q23" s="84"/>
      <c r="R23" s="84"/>
      <c r="S23" s="84"/>
    </row>
    <row r="24" spans="1:19" customFormat="1" ht="15.75" x14ac:dyDescent="0.25">
      <c r="A24" s="85" t="s">
        <v>63</v>
      </c>
      <c r="B24" s="84"/>
      <c r="C24" s="86" t="s">
        <v>64</v>
      </c>
      <c r="D24" s="87"/>
      <c r="E24" s="88"/>
      <c r="F24" s="86" t="s">
        <v>65</v>
      </c>
      <c r="G24" s="89"/>
      <c r="H24" s="86" t="s">
        <v>13</v>
      </c>
      <c r="I24" s="89"/>
      <c r="J24" s="83"/>
      <c r="K24" s="83"/>
      <c r="L24" s="80"/>
      <c r="M24" s="84"/>
      <c r="N24" s="84"/>
      <c r="O24" s="84"/>
      <c r="P24" s="84"/>
      <c r="Q24" s="84"/>
      <c r="R24" s="84"/>
      <c r="S24" s="84"/>
    </row>
    <row r="25" spans="1:19" ht="45" x14ac:dyDescent="0.25">
      <c r="A25" s="49" t="s">
        <v>14</v>
      </c>
      <c r="B25" s="49" t="s">
        <v>15</v>
      </c>
      <c r="C25" s="50" t="s">
        <v>16</v>
      </c>
      <c r="D25" s="51" t="s">
        <v>17</v>
      </c>
      <c r="E25" s="49" t="s">
        <v>18</v>
      </c>
      <c r="F25" s="49" t="s">
        <v>66</v>
      </c>
      <c r="G25" s="51" t="s">
        <v>19</v>
      </c>
      <c r="H25" s="51" t="s">
        <v>20</v>
      </c>
      <c r="I25" s="51" t="s">
        <v>21</v>
      </c>
      <c r="J25" s="51" t="s">
        <v>22</v>
      </c>
      <c r="K25" s="52" t="s">
        <v>23</v>
      </c>
      <c r="L25" s="52" t="s">
        <v>24</v>
      </c>
      <c r="M25" s="52" t="s">
        <v>25</v>
      </c>
      <c r="N25" s="51" t="s">
        <v>26</v>
      </c>
      <c r="O25" s="51" t="s">
        <v>27</v>
      </c>
      <c r="P25" s="51" t="s">
        <v>28</v>
      </c>
      <c r="Q25" s="51" t="s">
        <v>29</v>
      </c>
      <c r="R25" s="51" t="s">
        <v>30</v>
      </c>
      <c r="S25" s="51" t="s">
        <v>31</v>
      </c>
    </row>
    <row r="26" spans="1:19" x14ac:dyDescent="0.25">
      <c r="A26" s="7" t="s">
        <v>67</v>
      </c>
      <c r="B26" s="7" t="s">
        <v>68</v>
      </c>
      <c r="C26" s="53">
        <v>45728</v>
      </c>
      <c r="D26" s="198">
        <v>85000</v>
      </c>
      <c r="E26" s="7" t="s">
        <v>34</v>
      </c>
      <c r="F26" s="7" t="s">
        <v>35</v>
      </c>
      <c r="G26" s="198">
        <v>85000</v>
      </c>
      <c r="H26" s="186" t="s">
        <v>36</v>
      </c>
      <c r="I26" s="7">
        <v>2025004734</v>
      </c>
      <c r="K26" s="8">
        <v>8.26</v>
      </c>
      <c r="L26" s="8">
        <v>5.9550000000000001</v>
      </c>
      <c r="M26" s="8">
        <v>2.2999999999999998</v>
      </c>
      <c r="N26" s="9">
        <f t="shared" ref="N26:N32" si="2">G26/L26</f>
        <v>14273.719563392107</v>
      </c>
      <c r="O26" s="10">
        <f t="shared" ref="O26:O34" si="3">N26/43560</f>
        <v>0.32767951247456628</v>
      </c>
      <c r="P26" s="7">
        <v>202</v>
      </c>
      <c r="Q26" s="58" t="s">
        <v>69</v>
      </c>
      <c r="R26" s="7" t="s">
        <v>70</v>
      </c>
      <c r="S26" s="7" t="s">
        <v>71</v>
      </c>
    </row>
    <row r="27" spans="1:19" x14ac:dyDescent="0.25">
      <c r="A27" s="7" t="s">
        <v>72</v>
      </c>
      <c r="B27" s="7" t="s">
        <v>73</v>
      </c>
      <c r="C27" s="53">
        <v>45371</v>
      </c>
      <c r="D27" s="57">
        <v>120000</v>
      </c>
      <c r="E27" s="7" t="s">
        <v>34</v>
      </c>
      <c r="F27" s="7" t="s">
        <v>35</v>
      </c>
      <c r="G27" s="57">
        <v>120000</v>
      </c>
      <c r="H27" s="7" t="s">
        <v>55</v>
      </c>
      <c r="I27" s="7">
        <v>2024005142</v>
      </c>
      <c r="K27" s="8">
        <v>11.83</v>
      </c>
      <c r="L27" s="8">
        <v>7.47</v>
      </c>
      <c r="M27" s="8">
        <v>4.3600000000000003</v>
      </c>
      <c r="N27" s="9">
        <f t="shared" si="2"/>
        <v>16064.25702811245</v>
      </c>
      <c r="O27" s="10">
        <f t="shared" si="3"/>
        <v>0.36878459660496898</v>
      </c>
      <c r="P27" s="7">
        <v>202</v>
      </c>
      <c r="Q27" s="7" t="s">
        <v>74</v>
      </c>
      <c r="R27" s="7" t="s">
        <v>75</v>
      </c>
      <c r="S27" s="7" t="s">
        <v>76</v>
      </c>
    </row>
    <row r="28" spans="1:19" x14ac:dyDescent="0.25">
      <c r="A28" s="7" t="s">
        <v>77</v>
      </c>
      <c r="B28" s="7" t="s">
        <v>78</v>
      </c>
      <c r="C28" s="53">
        <v>45037</v>
      </c>
      <c r="D28" s="57">
        <v>37000</v>
      </c>
      <c r="E28" s="7" t="s">
        <v>34</v>
      </c>
      <c r="F28" s="7" t="s">
        <v>35</v>
      </c>
      <c r="G28" s="57">
        <v>37000</v>
      </c>
      <c r="H28" s="7" t="s">
        <v>55</v>
      </c>
      <c r="I28" s="7">
        <v>2023010598</v>
      </c>
      <c r="K28" s="8">
        <v>1.88</v>
      </c>
      <c r="L28" s="8">
        <v>1.88</v>
      </c>
      <c r="M28" s="8">
        <v>0</v>
      </c>
      <c r="N28" s="9">
        <f t="shared" si="2"/>
        <v>19680.851063829788</v>
      </c>
      <c r="O28" s="10">
        <f t="shared" si="3"/>
        <v>0.45181017134595475</v>
      </c>
      <c r="P28" s="7">
        <v>202</v>
      </c>
      <c r="Q28" s="7" t="s">
        <v>79</v>
      </c>
      <c r="R28" s="7" t="s">
        <v>80</v>
      </c>
      <c r="S28" s="7" t="s">
        <v>81</v>
      </c>
    </row>
    <row r="29" spans="1:19" x14ac:dyDescent="0.25">
      <c r="A29" s="7" t="s">
        <v>82</v>
      </c>
      <c r="B29" s="7" t="s">
        <v>83</v>
      </c>
      <c r="C29" s="53">
        <v>45260</v>
      </c>
      <c r="D29" s="90">
        <v>220000</v>
      </c>
      <c r="E29" s="7" t="s">
        <v>34</v>
      </c>
      <c r="F29" s="7" t="s">
        <v>84</v>
      </c>
      <c r="G29" s="90">
        <v>127855</v>
      </c>
      <c r="H29" s="7" t="s">
        <v>55</v>
      </c>
      <c r="I29" s="7">
        <v>2023026349</v>
      </c>
      <c r="J29" s="7" t="s">
        <v>85</v>
      </c>
      <c r="K29" s="8">
        <v>7.81</v>
      </c>
      <c r="L29" s="8">
        <v>6.49</v>
      </c>
      <c r="M29" s="8">
        <v>1.32</v>
      </c>
      <c r="N29" s="9">
        <f t="shared" si="2"/>
        <v>19700.308166409861</v>
      </c>
      <c r="O29" s="10">
        <f t="shared" si="3"/>
        <v>0.45225684495890406</v>
      </c>
      <c r="P29" s="91" t="s">
        <v>86</v>
      </c>
      <c r="Q29" s="7" t="s">
        <v>87</v>
      </c>
      <c r="R29" s="7" t="s">
        <v>88</v>
      </c>
      <c r="S29" s="7" t="s">
        <v>89</v>
      </c>
    </row>
    <row r="30" spans="1:19" x14ac:dyDescent="0.25">
      <c r="A30" s="7" t="s">
        <v>90</v>
      </c>
      <c r="B30" s="7" t="s">
        <v>91</v>
      </c>
      <c r="C30" s="53">
        <v>45623</v>
      </c>
      <c r="D30" s="90">
        <v>10000</v>
      </c>
      <c r="E30" s="7" t="s">
        <v>92</v>
      </c>
      <c r="F30" s="7" t="s">
        <v>35</v>
      </c>
      <c r="G30" s="90">
        <v>10000</v>
      </c>
      <c r="H30" s="7" t="s">
        <v>55</v>
      </c>
      <c r="I30" s="7">
        <v>2024026627</v>
      </c>
      <c r="K30" s="8">
        <v>0.33</v>
      </c>
      <c r="L30" s="8">
        <v>0.33</v>
      </c>
      <c r="M30" s="8">
        <v>0</v>
      </c>
      <c r="N30" s="9">
        <f t="shared" si="2"/>
        <v>30303.0303030303</v>
      </c>
      <c r="O30" s="10">
        <f t="shared" si="3"/>
        <v>0.69566185268664604</v>
      </c>
      <c r="P30" s="91">
        <v>202</v>
      </c>
      <c r="Q30" s="58" t="s">
        <v>93</v>
      </c>
      <c r="R30" s="7" t="s">
        <v>94</v>
      </c>
      <c r="S30" s="7" t="s">
        <v>95</v>
      </c>
    </row>
    <row r="31" spans="1:19" x14ac:dyDescent="0.25">
      <c r="A31" s="7" t="s">
        <v>96</v>
      </c>
      <c r="B31" s="7" t="s">
        <v>97</v>
      </c>
      <c r="C31" s="53">
        <v>45093</v>
      </c>
      <c r="D31" s="90">
        <v>110000</v>
      </c>
      <c r="E31" s="7" t="s">
        <v>92</v>
      </c>
      <c r="F31" s="7" t="s">
        <v>84</v>
      </c>
      <c r="G31" s="90">
        <v>110000</v>
      </c>
      <c r="H31" s="7" t="s">
        <v>55</v>
      </c>
      <c r="I31" s="7">
        <v>2023015117</v>
      </c>
      <c r="J31" s="7" t="s">
        <v>98</v>
      </c>
      <c r="K31" s="8">
        <v>4.2299999999999995</v>
      </c>
      <c r="L31" s="8">
        <v>3.38</v>
      </c>
      <c r="M31" s="8">
        <v>0.85</v>
      </c>
      <c r="N31" s="9">
        <f t="shared" si="2"/>
        <v>32544.378698224853</v>
      </c>
      <c r="O31" s="10">
        <f t="shared" si="3"/>
        <v>0.74711613173151636</v>
      </c>
      <c r="P31" s="7">
        <v>202</v>
      </c>
      <c r="Q31" s="58" t="s">
        <v>99</v>
      </c>
      <c r="R31" s="7" t="s">
        <v>100</v>
      </c>
      <c r="S31" s="7" t="s">
        <v>101</v>
      </c>
    </row>
    <row r="32" spans="1:19" s="92" customFormat="1" ht="15.75" thickBot="1" x14ac:dyDescent="0.3">
      <c r="A32" s="92" t="s">
        <v>102</v>
      </c>
      <c r="B32" s="92" t="s">
        <v>103</v>
      </c>
      <c r="C32" s="93">
        <v>45743</v>
      </c>
      <c r="D32" s="94">
        <v>10000</v>
      </c>
      <c r="E32" s="92" t="s">
        <v>34</v>
      </c>
      <c r="F32" s="92" t="s">
        <v>35</v>
      </c>
      <c r="G32" s="94">
        <v>10000</v>
      </c>
      <c r="H32" s="92" t="s">
        <v>55</v>
      </c>
      <c r="I32" s="92">
        <v>2025005689</v>
      </c>
      <c r="K32" s="95">
        <v>0.27</v>
      </c>
      <c r="L32" s="95">
        <v>0.27</v>
      </c>
      <c r="M32" s="95">
        <v>0</v>
      </c>
      <c r="N32" s="96">
        <f t="shared" si="2"/>
        <v>37037.037037037036</v>
      </c>
      <c r="O32" s="97">
        <f t="shared" si="3"/>
        <v>0.85025337550590074</v>
      </c>
      <c r="P32" s="92">
        <v>202</v>
      </c>
      <c r="Q32" s="98" t="s">
        <v>104</v>
      </c>
      <c r="R32" s="92" t="s">
        <v>105</v>
      </c>
      <c r="S32" s="92" t="s">
        <v>106</v>
      </c>
    </row>
    <row r="33" spans="1:19" ht="16.5" thickTop="1" thickBot="1" x14ac:dyDescent="0.3">
      <c r="C33" s="53"/>
      <c r="G33" s="57">
        <f>SUM(G26:G32)</f>
        <v>499855</v>
      </c>
      <c r="L33" s="8">
        <f>SUM(L26:L32)</f>
        <v>25.774999999999999</v>
      </c>
      <c r="M33" s="191" t="s">
        <v>59</v>
      </c>
      <c r="N33" s="194">
        <f>AVERAGE(N26:N32)</f>
        <v>24229.083122862346</v>
      </c>
      <c r="O33" s="195">
        <f t="shared" si="3"/>
        <v>0.5562232121869225</v>
      </c>
      <c r="Q33" s="58"/>
    </row>
    <row r="34" spans="1:19" ht="15.75" thickBot="1" x14ac:dyDescent="0.3">
      <c r="A34" s="59"/>
      <c r="B34" s="59"/>
      <c r="C34" s="60"/>
      <c r="D34" s="61"/>
      <c r="E34" s="59"/>
      <c r="F34" s="59"/>
      <c r="G34" s="61"/>
      <c r="H34" s="59"/>
      <c r="I34" s="59"/>
      <c r="J34" s="59"/>
      <c r="K34" s="62"/>
      <c r="L34" s="62"/>
      <c r="M34" s="63" t="s">
        <v>60</v>
      </c>
      <c r="N34" s="64">
        <f>G33/L33</f>
        <v>19393.01648884578</v>
      </c>
      <c r="O34" s="65">
        <f t="shared" si="3"/>
        <v>0.44520239873383333</v>
      </c>
      <c r="P34" s="59"/>
      <c r="Q34" s="66"/>
      <c r="R34" s="59"/>
      <c r="S34" s="59"/>
    </row>
    <row r="35" spans="1:19" x14ac:dyDescent="0.25">
      <c r="C35" s="53"/>
      <c r="N35" s="67"/>
      <c r="Q35" s="58"/>
    </row>
    <row r="36" spans="1:19" x14ac:dyDescent="0.25">
      <c r="C36" s="53"/>
      <c r="P36" s="91"/>
    </row>
    <row r="37" spans="1:19" s="76" customFormat="1" ht="18.75" x14ac:dyDescent="0.3">
      <c r="A37" s="99" t="s">
        <v>107</v>
      </c>
      <c r="B37" s="100"/>
      <c r="C37" s="100"/>
      <c r="D37" s="101"/>
      <c r="E37" s="102"/>
      <c r="F37" s="103"/>
      <c r="G37" s="101"/>
      <c r="H37" s="104"/>
      <c r="I37" s="101"/>
      <c r="J37" s="105"/>
      <c r="K37" s="105"/>
      <c r="L37" s="102"/>
      <c r="M37" s="106"/>
      <c r="N37" s="106"/>
      <c r="O37" s="106"/>
      <c r="P37" s="106"/>
      <c r="Q37" s="106"/>
      <c r="R37" s="106"/>
      <c r="S37" s="106"/>
    </row>
    <row r="38" spans="1:19" customFormat="1" x14ac:dyDescent="0.25">
      <c r="A38" s="107" t="s">
        <v>108</v>
      </c>
      <c r="B38" s="108"/>
      <c r="C38" s="108"/>
      <c r="D38" s="109"/>
      <c r="E38" s="110"/>
      <c r="F38" s="111"/>
      <c r="G38" s="109"/>
      <c r="H38" s="112"/>
      <c r="I38" s="109"/>
      <c r="J38" s="113"/>
      <c r="K38" s="113"/>
      <c r="L38" s="110"/>
      <c r="M38" s="114"/>
      <c r="N38" s="114"/>
      <c r="O38" s="114"/>
      <c r="P38" s="114"/>
      <c r="Q38" s="114"/>
      <c r="R38" s="114"/>
      <c r="S38" s="114"/>
    </row>
    <row r="39" spans="1:19" customFormat="1" ht="15.75" x14ac:dyDescent="0.25">
      <c r="A39" s="115" t="s">
        <v>109</v>
      </c>
      <c r="B39" s="114"/>
      <c r="C39" s="189" t="s">
        <v>110</v>
      </c>
      <c r="D39" s="116"/>
      <c r="E39" s="117"/>
      <c r="F39" s="189" t="s">
        <v>111</v>
      </c>
      <c r="G39" s="118"/>
      <c r="H39" s="119"/>
      <c r="I39" s="189" t="s">
        <v>112</v>
      </c>
      <c r="J39" s="120"/>
      <c r="K39" s="113"/>
      <c r="L39" s="110"/>
      <c r="M39" s="114"/>
      <c r="N39" s="114"/>
      <c r="O39" s="114"/>
      <c r="P39" s="114"/>
      <c r="Q39" s="114"/>
      <c r="R39" s="114"/>
      <c r="S39" s="114"/>
    </row>
    <row r="40" spans="1:19" ht="45" x14ac:dyDescent="0.25">
      <c r="A40" s="49" t="s">
        <v>14</v>
      </c>
      <c r="B40" s="49" t="s">
        <v>15</v>
      </c>
      <c r="C40" s="50" t="s">
        <v>16</v>
      </c>
      <c r="D40" s="51" t="s">
        <v>17</v>
      </c>
      <c r="E40" s="49" t="s">
        <v>18</v>
      </c>
      <c r="F40" s="49" t="s">
        <v>66</v>
      </c>
      <c r="G40" s="51" t="s">
        <v>19</v>
      </c>
      <c r="H40" s="51" t="s">
        <v>20</v>
      </c>
      <c r="I40" s="51" t="s">
        <v>21</v>
      </c>
      <c r="J40" s="51" t="s">
        <v>22</v>
      </c>
      <c r="K40" s="52" t="s">
        <v>23</v>
      </c>
      <c r="L40" s="52" t="s">
        <v>24</v>
      </c>
      <c r="M40" s="52" t="s">
        <v>25</v>
      </c>
      <c r="N40" s="51" t="s">
        <v>26</v>
      </c>
      <c r="O40" s="51" t="s">
        <v>27</v>
      </c>
      <c r="P40" s="51" t="s">
        <v>28</v>
      </c>
      <c r="Q40" s="51" t="s">
        <v>29</v>
      </c>
      <c r="R40" s="51" t="s">
        <v>30</v>
      </c>
      <c r="S40" s="51" t="s">
        <v>31</v>
      </c>
    </row>
    <row r="41" spans="1:19" x14ac:dyDescent="0.25">
      <c r="A41" s="7" t="s">
        <v>113</v>
      </c>
      <c r="B41" s="7" t="s">
        <v>114</v>
      </c>
      <c r="C41" s="53">
        <v>45048</v>
      </c>
      <c r="D41" s="90">
        <v>360000</v>
      </c>
      <c r="E41" s="7" t="s">
        <v>34</v>
      </c>
      <c r="F41" s="7" t="s">
        <v>35</v>
      </c>
      <c r="G41" s="90">
        <v>360000</v>
      </c>
      <c r="H41" s="7" t="s">
        <v>55</v>
      </c>
      <c r="I41" s="7">
        <v>2023011473</v>
      </c>
      <c r="K41" s="8">
        <v>7.39</v>
      </c>
      <c r="L41" s="8">
        <v>6.9859999999999998</v>
      </c>
      <c r="M41" s="8">
        <v>0.40400000000000003</v>
      </c>
      <c r="N41" s="9">
        <f t="shared" ref="N41:N45" si="4">G41/L41</f>
        <v>51531.634697967362</v>
      </c>
      <c r="O41" s="10">
        <f t="shared" ref="O41:O47" si="5">N41/43560</f>
        <v>1.1830035513766612</v>
      </c>
      <c r="P41" s="7">
        <v>102</v>
      </c>
      <c r="Q41" s="7" t="s">
        <v>115</v>
      </c>
      <c r="R41" s="7" t="s">
        <v>116</v>
      </c>
      <c r="S41" s="7" t="s">
        <v>117</v>
      </c>
    </row>
    <row r="42" spans="1:19" x14ac:dyDescent="0.25">
      <c r="A42" s="7" t="s">
        <v>118</v>
      </c>
      <c r="B42" s="7" t="s">
        <v>119</v>
      </c>
      <c r="C42" s="53">
        <v>45065</v>
      </c>
      <c r="D42" s="90">
        <v>40000</v>
      </c>
      <c r="E42" s="7" t="s">
        <v>34</v>
      </c>
      <c r="F42" s="7" t="s">
        <v>35</v>
      </c>
      <c r="G42" s="90">
        <v>40000</v>
      </c>
      <c r="H42" s="7" t="s">
        <v>55</v>
      </c>
      <c r="I42" s="7">
        <v>2023012738</v>
      </c>
      <c r="K42" s="8">
        <v>0.52</v>
      </c>
      <c r="L42" s="8">
        <v>0.52</v>
      </c>
      <c r="M42" s="8">
        <v>0</v>
      </c>
      <c r="N42" s="9">
        <f t="shared" si="4"/>
        <v>76923.076923076922</v>
      </c>
      <c r="O42" s="10">
        <f t="shared" si="5"/>
        <v>1.7659108568199477</v>
      </c>
      <c r="P42" s="7">
        <v>202</v>
      </c>
      <c r="Q42" s="58" t="s">
        <v>120</v>
      </c>
      <c r="R42" s="7" t="s">
        <v>121</v>
      </c>
      <c r="S42" s="7" t="s">
        <v>122</v>
      </c>
    </row>
    <row r="43" spans="1:19" x14ac:dyDescent="0.25">
      <c r="A43" s="7" t="s">
        <v>123</v>
      </c>
      <c r="B43" s="7" t="s">
        <v>124</v>
      </c>
      <c r="C43" s="53">
        <v>45055</v>
      </c>
      <c r="D43" s="90">
        <v>32000</v>
      </c>
      <c r="E43" s="7" t="s">
        <v>92</v>
      </c>
      <c r="F43" s="7" t="s">
        <v>35</v>
      </c>
      <c r="G43" s="90">
        <v>32000</v>
      </c>
      <c r="H43" s="7" t="s">
        <v>55</v>
      </c>
      <c r="I43" s="7">
        <v>2023012681</v>
      </c>
      <c r="K43" s="8">
        <v>0.4</v>
      </c>
      <c r="L43" s="8">
        <v>0.4</v>
      </c>
      <c r="M43" s="8">
        <v>0</v>
      </c>
      <c r="N43" s="9">
        <f t="shared" si="4"/>
        <v>80000</v>
      </c>
      <c r="O43" s="10">
        <f t="shared" si="5"/>
        <v>1.8365472910927456</v>
      </c>
      <c r="P43" s="7">
        <v>202</v>
      </c>
      <c r="Q43" s="7" t="s">
        <v>125</v>
      </c>
      <c r="R43" s="7" t="s">
        <v>126</v>
      </c>
      <c r="S43" s="7" t="s">
        <v>127</v>
      </c>
    </row>
    <row r="44" spans="1:19" x14ac:dyDescent="0.25">
      <c r="A44" s="7" t="s">
        <v>128</v>
      </c>
      <c r="B44" s="7" t="s">
        <v>129</v>
      </c>
      <c r="C44" s="53">
        <v>45072</v>
      </c>
      <c r="D44" s="90">
        <v>5000</v>
      </c>
      <c r="E44" s="7" t="s">
        <v>34</v>
      </c>
      <c r="F44" s="7" t="s">
        <v>35</v>
      </c>
      <c r="G44" s="90">
        <v>5000</v>
      </c>
      <c r="H44" s="7" t="s">
        <v>55</v>
      </c>
      <c r="I44" s="7">
        <v>2023013500</v>
      </c>
      <c r="K44" s="8">
        <v>0.06</v>
      </c>
      <c r="L44" s="8">
        <v>0.06</v>
      </c>
      <c r="M44" s="8">
        <v>0</v>
      </c>
      <c r="N44" s="9">
        <f t="shared" si="4"/>
        <v>83333.333333333343</v>
      </c>
      <c r="O44" s="10">
        <f t="shared" si="5"/>
        <v>1.9130700948882768</v>
      </c>
      <c r="P44" s="7">
        <v>202</v>
      </c>
      <c r="Q44" s="58" t="s">
        <v>130</v>
      </c>
      <c r="R44" s="7" t="s">
        <v>131</v>
      </c>
      <c r="S44" s="7" t="s">
        <v>132</v>
      </c>
    </row>
    <row r="45" spans="1:19" s="92" customFormat="1" ht="15.75" thickBot="1" x14ac:dyDescent="0.3">
      <c r="A45" s="92" t="s">
        <v>133</v>
      </c>
      <c r="B45" s="92" t="s">
        <v>134</v>
      </c>
      <c r="C45" s="93">
        <v>45264</v>
      </c>
      <c r="D45" s="94">
        <v>100000</v>
      </c>
      <c r="E45" s="92" t="s">
        <v>34</v>
      </c>
      <c r="F45" s="92" t="s">
        <v>35</v>
      </c>
      <c r="G45" s="94">
        <v>100000</v>
      </c>
      <c r="H45" s="92" t="s">
        <v>55</v>
      </c>
      <c r="I45" s="92">
        <v>2023026158</v>
      </c>
      <c r="K45" s="95">
        <v>1.0900000000000001</v>
      </c>
      <c r="L45" s="95">
        <v>1.0900000000000001</v>
      </c>
      <c r="M45" s="95">
        <v>0</v>
      </c>
      <c r="N45" s="96">
        <f t="shared" si="4"/>
        <v>91743.119266055044</v>
      </c>
      <c r="O45" s="97">
        <f t="shared" si="5"/>
        <v>2.1061322145559007</v>
      </c>
      <c r="P45" s="92">
        <v>202</v>
      </c>
      <c r="Q45" s="98" t="s">
        <v>120</v>
      </c>
      <c r="R45" s="92" t="s">
        <v>135</v>
      </c>
      <c r="S45" s="92" t="s">
        <v>136</v>
      </c>
    </row>
    <row r="46" spans="1:19" ht="16.5" thickTop="1" thickBot="1" x14ac:dyDescent="0.3">
      <c r="C46" s="53"/>
      <c r="G46" s="57">
        <f>SUM(G41:G45)</f>
        <v>537000</v>
      </c>
      <c r="L46" s="8">
        <f>SUM(L41:L45)</f>
        <v>9.0560000000000009</v>
      </c>
      <c r="M46" s="191" t="s">
        <v>59</v>
      </c>
      <c r="N46" s="194">
        <f>AVERAGE(N41:N45)</f>
        <v>76706.232844086539</v>
      </c>
      <c r="O46" s="195">
        <f t="shared" si="5"/>
        <v>1.7609328017467065</v>
      </c>
      <c r="Q46" s="58"/>
    </row>
    <row r="47" spans="1:19" ht="15.75" thickBot="1" x14ac:dyDescent="0.3">
      <c r="A47" s="59"/>
      <c r="B47" s="59"/>
      <c r="C47" s="60"/>
      <c r="D47" s="61"/>
      <c r="E47" s="59"/>
      <c r="F47" s="59"/>
      <c r="G47" s="61"/>
      <c r="H47" s="59"/>
      <c r="I47" s="59"/>
      <c r="J47" s="59"/>
      <c r="K47" s="62"/>
      <c r="L47" s="62"/>
      <c r="M47" s="63" t="s">
        <v>60</v>
      </c>
      <c r="N47" s="64">
        <f>G46/L46</f>
        <v>59297.703180212011</v>
      </c>
      <c r="O47" s="65">
        <f t="shared" si="5"/>
        <v>1.3612879517955008</v>
      </c>
      <c r="P47" s="59"/>
      <c r="Q47" s="66"/>
      <c r="R47" s="59"/>
      <c r="S47" s="59"/>
    </row>
    <row r="48" spans="1:19" x14ac:dyDescent="0.25">
      <c r="C48" s="53"/>
      <c r="N48" s="67"/>
      <c r="Q48" s="58"/>
    </row>
    <row r="49" spans="1:19" x14ac:dyDescent="0.25">
      <c r="C49" s="53"/>
      <c r="D49" s="90"/>
      <c r="G49" s="90"/>
    </row>
    <row r="50" spans="1:19" s="76" customFormat="1" ht="18.75" x14ac:dyDescent="0.3">
      <c r="A50" s="121" t="s">
        <v>137</v>
      </c>
      <c r="B50" s="122"/>
      <c r="C50" s="122"/>
      <c r="D50" s="123"/>
      <c r="E50" s="124"/>
      <c r="F50" s="125"/>
      <c r="G50" s="123"/>
      <c r="H50" s="126"/>
      <c r="I50" s="123"/>
      <c r="J50" s="127"/>
      <c r="K50" s="127"/>
      <c r="L50" s="124"/>
      <c r="M50" s="124"/>
      <c r="N50" s="128"/>
      <c r="O50" s="128"/>
      <c r="P50" s="128"/>
      <c r="Q50" s="128"/>
      <c r="R50" s="128"/>
      <c r="S50" s="128"/>
    </row>
    <row r="51" spans="1:19" customFormat="1" x14ac:dyDescent="0.25">
      <c r="A51" s="129" t="s">
        <v>138</v>
      </c>
      <c r="B51" s="130"/>
      <c r="C51" s="130"/>
      <c r="D51" s="131"/>
      <c r="E51" s="132"/>
      <c r="F51" s="133"/>
      <c r="G51" s="131"/>
      <c r="H51" s="134"/>
      <c r="I51" s="131"/>
      <c r="J51" s="135"/>
      <c r="K51" s="135"/>
      <c r="L51" s="132"/>
      <c r="M51" s="132"/>
      <c r="N51" s="136"/>
      <c r="O51" s="136"/>
      <c r="P51" s="136"/>
      <c r="Q51" s="136"/>
      <c r="R51" s="136"/>
      <c r="S51" s="136"/>
    </row>
    <row r="52" spans="1:19" customFormat="1" ht="15.75" x14ac:dyDescent="0.25">
      <c r="A52" s="137" t="s">
        <v>139</v>
      </c>
      <c r="B52" s="136"/>
      <c r="C52" s="190" t="s">
        <v>140</v>
      </c>
      <c r="D52" s="136"/>
      <c r="E52" s="136"/>
      <c r="F52" s="190" t="s">
        <v>141</v>
      </c>
      <c r="G52" s="138"/>
      <c r="H52" s="139"/>
      <c r="I52" s="190" t="s">
        <v>112</v>
      </c>
      <c r="J52" s="140"/>
      <c r="K52" s="135"/>
      <c r="L52" s="132"/>
      <c r="M52" s="132"/>
      <c r="N52" s="136"/>
      <c r="O52" s="136"/>
      <c r="P52" s="136"/>
      <c r="Q52" s="136"/>
      <c r="R52" s="136"/>
      <c r="S52" s="136"/>
    </row>
    <row r="53" spans="1:19" ht="45" x14ac:dyDescent="0.25">
      <c r="A53" s="49" t="s">
        <v>14</v>
      </c>
      <c r="B53" s="49" t="s">
        <v>15</v>
      </c>
      <c r="C53" s="50" t="s">
        <v>16</v>
      </c>
      <c r="D53" s="51" t="s">
        <v>17</v>
      </c>
      <c r="E53" s="49" t="s">
        <v>18</v>
      </c>
      <c r="F53" s="49" t="s">
        <v>66</v>
      </c>
      <c r="G53" s="51" t="s">
        <v>19</v>
      </c>
      <c r="H53" s="51" t="s">
        <v>20</v>
      </c>
      <c r="I53" s="51" t="s">
        <v>21</v>
      </c>
      <c r="J53" s="51" t="s">
        <v>22</v>
      </c>
      <c r="K53" s="52" t="s">
        <v>23</v>
      </c>
      <c r="L53" s="52" t="s">
        <v>24</v>
      </c>
      <c r="M53" s="52" t="s">
        <v>25</v>
      </c>
      <c r="N53" s="51" t="s">
        <v>26</v>
      </c>
      <c r="O53" s="51" t="s">
        <v>27</v>
      </c>
      <c r="P53" s="51" t="s">
        <v>28</v>
      </c>
      <c r="Q53" s="51" t="s">
        <v>29</v>
      </c>
      <c r="R53" s="51" t="s">
        <v>30</v>
      </c>
      <c r="S53" s="51" t="s">
        <v>31</v>
      </c>
    </row>
    <row r="54" spans="1:19" x14ac:dyDescent="0.25">
      <c r="A54" s="7" t="s">
        <v>142</v>
      </c>
      <c r="B54" s="7" t="s">
        <v>143</v>
      </c>
      <c r="C54" s="53">
        <v>45113</v>
      </c>
      <c r="D54" s="90">
        <v>330000</v>
      </c>
      <c r="E54" s="7" t="s">
        <v>34</v>
      </c>
      <c r="F54" s="7" t="s">
        <v>84</v>
      </c>
      <c r="G54" s="90">
        <v>330000</v>
      </c>
      <c r="H54" s="7" t="s">
        <v>55</v>
      </c>
      <c r="I54" s="7">
        <v>2023017138</v>
      </c>
      <c r="J54" s="7" t="s">
        <v>144</v>
      </c>
      <c r="K54" s="8">
        <v>2.9</v>
      </c>
      <c r="L54" s="8">
        <v>2.9</v>
      </c>
      <c r="M54" s="8">
        <v>0</v>
      </c>
      <c r="N54" s="9">
        <f t="shared" ref="N54:N58" si="6">G54/L54</f>
        <v>113793.10344827587</v>
      </c>
      <c r="O54" s="10">
        <f t="shared" ref="O54:O60" si="7">N54/43560</f>
        <v>2.6123301985370952</v>
      </c>
      <c r="P54" s="7">
        <v>202</v>
      </c>
      <c r="Q54" s="7" t="s">
        <v>145</v>
      </c>
      <c r="R54" s="7" t="s">
        <v>146</v>
      </c>
      <c r="S54" s="7" t="s">
        <v>147</v>
      </c>
    </row>
    <row r="55" spans="1:19" x14ac:dyDescent="0.25">
      <c r="A55" s="7" t="s">
        <v>148</v>
      </c>
      <c r="B55" s="7" t="s">
        <v>149</v>
      </c>
      <c r="C55" s="53">
        <v>45134</v>
      </c>
      <c r="D55" s="90">
        <v>50000</v>
      </c>
      <c r="E55" s="7" t="s">
        <v>34</v>
      </c>
      <c r="F55" s="7" t="s">
        <v>35</v>
      </c>
      <c r="G55" s="90">
        <v>50000</v>
      </c>
      <c r="H55" s="7" t="s">
        <v>55</v>
      </c>
      <c r="I55" s="7">
        <v>2023017248</v>
      </c>
      <c r="K55" s="8">
        <v>0.43</v>
      </c>
      <c r="L55" s="8">
        <v>0.43</v>
      </c>
      <c r="M55" s="8">
        <v>0</v>
      </c>
      <c r="N55" s="9">
        <f t="shared" si="6"/>
        <v>116279.06976744186</v>
      </c>
      <c r="O55" s="10">
        <f t="shared" si="7"/>
        <v>2.6694001324022465</v>
      </c>
      <c r="P55" s="7">
        <v>202</v>
      </c>
      <c r="Q55" s="7" t="s">
        <v>150</v>
      </c>
      <c r="R55" s="7" t="s">
        <v>151</v>
      </c>
      <c r="S55" s="7" t="s">
        <v>152</v>
      </c>
    </row>
    <row r="56" spans="1:19" x14ac:dyDescent="0.25">
      <c r="A56" s="7" t="s">
        <v>153</v>
      </c>
      <c r="B56" s="7" t="s">
        <v>154</v>
      </c>
      <c r="C56" s="53">
        <v>45050</v>
      </c>
      <c r="D56" s="90">
        <v>150000</v>
      </c>
      <c r="E56" s="7" t="s">
        <v>34</v>
      </c>
      <c r="F56" s="7" t="s">
        <v>35</v>
      </c>
      <c r="G56" s="90">
        <v>150000</v>
      </c>
      <c r="H56" s="7" t="s">
        <v>55</v>
      </c>
      <c r="I56" s="7">
        <v>2023011599</v>
      </c>
      <c r="K56" s="8">
        <v>1.27</v>
      </c>
      <c r="L56" s="8">
        <v>1.27</v>
      </c>
      <c r="M56" s="8">
        <v>0</v>
      </c>
      <c r="N56" s="9">
        <f t="shared" si="6"/>
        <v>118110.23622047243</v>
      </c>
      <c r="O56" s="10">
        <f t="shared" si="7"/>
        <v>2.7114379297629116</v>
      </c>
      <c r="P56" s="7">
        <v>202</v>
      </c>
      <c r="Q56" s="58" t="s">
        <v>155</v>
      </c>
      <c r="R56" s="7" t="s">
        <v>156</v>
      </c>
      <c r="S56" s="7" t="s">
        <v>157</v>
      </c>
    </row>
    <row r="57" spans="1:19" x14ac:dyDescent="0.25">
      <c r="A57" s="7" t="s">
        <v>158</v>
      </c>
      <c r="B57" s="7" t="s">
        <v>159</v>
      </c>
      <c r="C57" s="53">
        <v>45117</v>
      </c>
      <c r="D57" s="198">
        <v>70000</v>
      </c>
      <c r="E57" s="7" t="s">
        <v>160</v>
      </c>
      <c r="F57" s="7" t="s">
        <v>35</v>
      </c>
      <c r="G57" s="198">
        <v>70000</v>
      </c>
      <c r="H57" s="186" t="s">
        <v>161</v>
      </c>
      <c r="I57" s="7">
        <v>2023016827</v>
      </c>
      <c r="K57" s="8">
        <v>0.59</v>
      </c>
      <c r="L57" s="8">
        <v>0.59</v>
      </c>
      <c r="M57" s="8">
        <v>0</v>
      </c>
      <c r="N57" s="9">
        <f t="shared" si="6"/>
        <v>118644.06779661018</v>
      </c>
      <c r="O57" s="10">
        <f t="shared" si="7"/>
        <v>2.7236930164511062</v>
      </c>
      <c r="P57" s="7">
        <v>302</v>
      </c>
      <c r="Q57" s="7" t="s">
        <v>162</v>
      </c>
      <c r="R57" s="7" t="s">
        <v>163</v>
      </c>
      <c r="S57" s="7" t="s">
        <v>164</v>
      </c>
    </row>
    <row r="58" spans="1:19" x14ac:dyDescent="0.25">
      <c r="A58" s="7" t="s">
        <v>165</v>
      </c>
      <c r="B58" s="7" t="s">
        <v>166</v>
      </c>
      <c r="C58" s="53">
        <v>45058</v>
      </c>
      <c r="D58" s="90">
        <v>200000</v>
      </c>
      <c r="E58" s="7" t="s">
        <v>34</v>
      </c>
      <c r="F58" s="7" t="s">
        <v>35</v>
      </c>
      <c r="G58" s="90">
        <v>200000</v>
      </c>
      <c r="H58" s="7" t="s">
        <v>55</v>
      </c>
      <c r="I58" s="7">
        <v>2023012550</v>
      </c>
      <c r="K58" s="8">
        <v>1.47</v>
      </c>
      <c r="L58" s="8">
        <v>1.47</v>
      </c>
      <c r="M58" s="8">
        <v>0</v>
      </c>
      <c r="N58" s="9">
        <f t="shared" si="6"/>
        <v>136054.42176870749</v>
      </c>
      <c r="O58" s="10">
        <f t="shared" si="7"/>
        <v>3.12337974675637</v>
      </c>
      <c r="P58" s="7">
        <v>202</v>
      </c>
      <c r="Q58" s="7" t="s">
        <v>167</v>
      </c>
      <c r="R58" s="7" t="s">
        <v>168</v>
      </c>
      <c r="S58" s="7" t="s">
        <v>169</v>
      </c>
    </row>
    <row r="59" spans="1:19" ht="15.75" thickBot="1" x14ac:dyDescent="0.3">
      <c r="C59" s="53"/>
      <c r="G59" s="57">
        <f>SUM(G54:G58)</f>
        <v>800000</v>
      </c>
      <c r="L59" s="8">
        <f>SUM(L54:L58)</f>
        <v>6.6599999999999993</v>
      </c>
      <c r="M59" s="191" t="s">
        <v>59</v>
      </c>
      <c r="N59" s="194">
        <f>AVERAGE(N54:N58)</f>
        <v>120576.17980030156</v>
      </c>
      <c r="O59" s="195">
        <f t="shared" si="7"/>
        <v>2.7680482047819459</v>
      </c>
      <c r="Q59" s="58"/>
    </row>
    <row r="60" spans="1:19" ht="15.75" thickBot="1" x14ac:dyDescent="0.3">
      <c r="A60" s="59"/>
      <c r="B60" s="59"/>
      <c r="C60" s="60"/>
      <c r="D60" s="61"/>
      <c r="E60" s="59"/>
      <c r="F60" s="59"/>
      <c r="G60" s="61"/>
      <c r="H60" s="59"/>
      <c r="I60" s="59"/>
      <c r="J60" s="59"/>
      <c r="K60" s="62"/>
      <c r="L60" s="62"/>
      <c r="M60" s="63" t="s">
        <v>60</v>
      </c>
      <c r="N60" s="64">
        <f>G59/L59</f>
        <v>120120.12012012013</v>
      </c>
      <c r="O60" s="65">
        <f t="shared" si="7"/>
        <v>2.7575785151542731</v>
      </c>
      <c r="P60" s="59"/>
      <c r="Q60" s="66"/>
      <c r="R60" s="59"/>
      <c r="S60" s="59"/>
    </row>
    <row r="61" spans="1:19" x14ac:dyDescent="0.25">
      <c r="C61" s="53"/>
      <c r="N61" s="67"/>
      <c r="Q61" s="58"/>
    </row>
    <row r="62" spans="1:19" x14ac:dyDescent="0.25">
      <c r="C62" s="53"/>
      <c r="D62" s="90"/>
      <c r="G62" s="90"/>
    </row>
    <row r="63" spans="1:19" s="76" customFormat="1" ht="18.75" x14ac:dyDescent="0.3">
      <c r="A63" s="141" t="s">
        <v>170</v>
      </c>
      <c r="B63" s="142"/>
      <c r="C63" s="142"/>
      <c r="D63" s="143"/>
      <c r="E63" s="144"/>
      <c r="F63" s="145"/>
      <c r="G63" s="143"/>
      <c r="H63" s="146"/>
      <c r="I63" s="143"/>
      <c r="J63" s="147"/>
      <c r="K63" s="147"/>
      <c r="L63" s="144"/>
      <c r="M63" s="144"/>
      <c r="N63" s="148"/>
      <c r="O63" s="148"/>
      <c r="P63" s="148"/>
      <c r="Q63" s="148"/>
      <c r="R63" s="148"/>
      <c r="S63" s="148"/>
    </row>
    <row r="64" spans="1:19" customFormat="1" x14ac:dyDescent="0.25">
      <c r="A64" s="149" t="s">
        <v>171</v>
      </c>
      <c r="B64" s="150"/>
      <c r="C64" s="150"/>
      <c r="D64" s="151"/>
      <c r="E64" s="152"/>
      <c r="F64" s="153"/>
      <c r="G64" s="151"/>
      <c r="H64" s="154"/>
      <c r="I64" s="151"/>
      <c r="J64" s="155"/>
      <c r="K64" s="155"/>
      <c r="L64" s="152"/>
      <c r="M64" s="152"/>
      <c r="N64" s="156"/>
      <c r="O64" s="156"/>
      <c r="P64" s="156"/>
      <c r="Q64" s="156"/>
      <c r="R64" s="156"/>
      <c r="S64" s="156"/>
    </row>
    <row r="65" spans="1:19" customFormat="1" ht="15.75" x14ac:dyDescent="0.25">
      <c r="A65" s="157" t="s">
        <v>172</v>
      </c>
      <c r="B65" s="156"/>
      <c r="C65" s="196" t="s">
        <v>173</v>
      </c>
      <c r="D65" s="158"/>
      <c r="E65" s="159"/>
      <c r="F65" s="196" t="s">
        <v>174</v>
      </c>
      <c r="G65" s="160"/>
      <c r="H65" s="161"/>
      <c r="I65" s="196" t="s">
        <v>175</v>
      </c>
      <c r="J65" s="162"/>
      <c r="K65" s="155"/>
      <c r="L65" s="152"/>
      <c r="M65" s="152"/>
      <c r="N65" s="156"/>
      <c r="O65" s="156"/>
      <c r="P65" s="156"/>
      <c r="Q65" s="156"/>
      <c r="R65" s="156"/>
      <c r="S65" s="156"/>
    </row>
    <row r="66" spans="1:19" ht="45" x14ac:dyDescent="0.25">
      <c r="A66" s="49" t="s">
        <v>14</v>
      </c>
      <c r="B66" s="49" t="s">
        <v>15</v>
      </c>
      <c r="C66" s="50" t="s">
        <v>16</v>
      </c>
      <c r="D66" s="51" t="s">
        <v>17</v>
      </c>
      <c r="E66" s="49" t="s">
        <v>18</v>
      </c>
      <c r="F66" s="49" t="s">
        <v>66</v>
      </c>
      <c r="G66" s="51" t="s">
        <v>19</v>
      </c>
      <c r="H66" s="51" t="s">
        <v>20</v>
      </c>
      <c r="I66" s="51" t="s">
        <v>21</v>
      </c>
      <c r="J66" s="51" t="s">
        <v>22</v>
      </c>
      <c r="K66" s="52" t="s">
        <v>23</v>
      </c>
      <c r="L66" s="52" t="s">
        <v>24</v>
      </c>
      <c r="M66" s="52" t="s">
        <v>25</v>
      </c>
      <c r="N66" s="51" t="s">
        <v>26</v>
      </c>
      <c r="O66" s="51" t="s">
        <v>27</v>
      </c>
      <c r="P66" s="51" t="s">
        <v>28</v>
      </c>
      <c r="Q66" s="51" t="s">
        <v>29</v>
      </c>
      <c r="R66" s="51" t="s">
        <v>30</v>
      </c>
      <c r="S66" s="51" t="s">
        <v>31</v>
      </c>
    </row>
    <row r="67" spans="1:19" s="92" customFormat="1" ht="15.75" thickBot="1" x14ac:dyDescent="0.3">
      <c r="A67" s="92" t="s">
        <v>176</v>
      </c>
      <c r="B67" s="92" t="s">
        <v>177</v>
      </c>
      <c r="C67" s="93">
        <v>45519</v>
      </c>
      <c r="D67" s="94">
        <v>200000</v>
      </c>
      <c r="E67" s="92" t="s">
        <v>34</v>
      </c>
      <c r="F67" s="92" t="s">
        <v>35</v>
      </c>
      <c r="G67" s="94">
        <v>200000</v>
      </c>
      <c r="H67" s="92" t="s">
        <v>55</v>
      </c>
      <c r="I67" s="92">
        <v>2024018949</v>
      </c>
      <c r="K67" s="95">
        <v>1.35</v>
      </c>
      <c r="L67" s="95">
        <v>1.1599999999999999</v>
      </c>
      <c r="M67" s="95">
        <v>0.19</v>
      </c>
      <c r="N67" s="96">
        <f t="shared" ref="N67:N68" si="8">G67/L67</f>
        <v>172413.79310344829</v>
      </c>
      <c r="O67" s="97">
        <f t="shared" ref="O67:O73" si="9">N67/43560</f>
        <v>3.9580760583895382</v>
      </c>
      <c r="P67" s="92">
        <v>202</v>
      </c>
      <c r="Q67" s="98" t="s">
        <v>178</v>
      </c>
      <c r="R67" s="92" t="s">
        <v>179</v>
      </c>
      <c r="S67" s="92" t="s">
        <v>180</v>
      </c>
    </row>
    <row r="68" spans="1:19" ht="15.75" thickTop="1" x14ac:dyDescent="0.25">
      <c r="A68" s="7" t="s">
        <v>165</v>
      </c>
      <c r="B68" s="7" t="s">
        <v>166</v>
      </c>
      <c r="C68" s="53">
        <v>45058</v>
      </c>
      <c r="D68" s="90">
        <v>200000</v>
      </c>
      <c r="E68" s="7" t="s">
        <v>34</v>
      </c>
      <c r="F68" s="7" t="s">
        <v>35</v>
      </c>
      <c r="G68" s="90">
        <v>200000</v>
      </c>
      <c r="H68" s="7" t="s">
        <v>55</v>
      </c>
      <c r="I68" s="7">
        <v>2023012550</v>
      </c>
      <c r="K68" s="8">
        <v>1.47</v>
      </c>
      <c r="L68" s="8">
        <v>1.47</v>
      </c>
      <c r="M68" s="8">
        <v>0</v>
      </c>
      <c r="N68" s="9">
        <f t="shared" si="8"/>
        <v>136054.42176870749</v>
      </c>
      <c r="O68" s="10">
        <f t="shared" si="9"/>
        <v>3.12337974675637</v>
      </c>
      <c r="P68" s="7">
        <v>202</v>
      </c>
      <c r="Q68" s="7" t="s">
        <v>167</v>
      </c>
      <c r="R68" s="7" t="s">
        <v>168</v>
      </c>
      <c r="S68" s="7" t="s">
        <v>169</v>
      </c>
    </row>
    <row r="69" spans="1:19" x14ac:dyDescent="0.25">
      <c r="A69" s="7" t="s">
        <v>181</v>
      </c>
      <c r="B69" s="7" t="s">
        <v>182</v>
      </c>
      <c r="C69" s="53">
        <v>45022</v>
      </c>
      <c r="D69" s="90">
        <v>400000</v>
      </c>
      <c r="E69" s="7" t="s">
        <v>34</v>
      </c>
      <c r="F69" s="7" t="s">
        <v>35</v>
      </c>
      <c r="G69" s="90">
        <v>400000</v>
      </c>
      <c r="H69" s="7" t="s">
        <v>55</v>
      </c>
      <c r="I69" s="7">
        <v>2023009893</v>
      </c>
      <c r="K69" s="8">
        <v>2.15</v>
      </c>
      <c r="L69" s="8">
        <v>2.15</v>
      </c>
      <c r="M69" s="8">
        <v>0</v>
      </c>
      <c r="N69" s="9">
        <f>G69/L69</f>
        <v>186046.51162790699</v>
      </c>
      <c r="O69" s="10">
        <f t="shared" si="9"/>
        <v>4.2710402118435953</v>
      </c>
      <c r="P69" s="7">
        <v>202</v>
      </c>
      <c r="Q69" s="7" t="s">
        <v>183</v>
      </c>
      <c r="R69" s="7" t="s">
        <v>135</v>
      </c>
      <c r="S69" s="7" t="s">
        <v>184</v>
      </c>
    </row>
    <row r="70" spans="1:19" x14ac:dyDescent="0.25">
      <c r="A70" s="7" t="s">
        <v>185</v>
      </c>
      <c r="B70" s="7" t="s">
        <v>186</v>
      </c>
      <c r="C70" s="53">
        <v>45266</v>
      </c>
      <c r="D70" s="90">
        <v>300000</v>
      </c>
      <c r="E70" s="7" t="s">
        <v>92</v>
      </c>
      <c r="F70" s="7" t="s">
        <v>35</v>
      </c>
      <c r="G70" s="90">
        <v>300000</v>
      </c>
      <c r="H70" s="7" t="s">
        <v>55</v>
      </c>
      <c r="I70" s="7">
        <v>2023026592</v>
      </c>
      <c r="K70" s="8">
        <v>1.61</v>
      </c>
      <c r="L70" s="8">
        <v>1.61</v>
      </c>
      <c r="M70" s="8">
        <v>0</v>
      </c>
      <c r="N70" s="9">
        <f>G70/L70</f>
        <v>186335.40372670806</v>
      </c>
      <c r="O70" s="10">
        <f t="shared" si="9"/>
        <v>4.2776722618619845</v>
      </c>
      <c r="P70" s="7">
        <v>202</v>
      </c>
      <c r="Q70" s="58" t="s">
        <v>187</v>
      </c>
      <c r="R70" s="7" t="s">
        <v>188</v>
      </c>
      <c r="S70" s="7" t="s">
        <v>189</v>
      </c>
    </row>
    <row r="71" spans="1:19" x14ac:dyDescent="0.25">
      <c r="A71" s="7" t="s">
        <v>190</v>
      </c>
      <c r="B71" s="7" t="s">
        <v>191</v>
      </c>
      <c r="C71" s="53">
        <v>45446</v>
      </c>
      <c r="D71" s="90">
        <v>140000</v>
      </c>
      <c r="E71" s="7" t="s">
        <v>34</v>
      </c>
      <c r="F71" s="7" t="s">
        <v>35</v>
      </c>
      <c r="G71" s="90">
        <v>140000</v>
      </c>
      <c r="H71" s="7" t="s">
        <v>55</v>
      </c>
      <c r="I71" s="7">
        <v>2024013736</v>
      </c>
      <c r="K71" s="8">
        <v>0.88</v>
      </c>
      <c r="L71" s="8">
        <v>0.71799999999999997</v>
      </c>
      <c r="M71" s="8">
        <v>0.16200000000000001</v>
      </c>
      <c r="N71" s="9">
        <f>G71/L71</f>
        <v>194986.07242339835</v>
      </c>
      <c r="O71" s="10">
        <f t="shared" si="9"/>
        <v>4.4762642888750772</v>
      </c>
      <c r="P71" s="7">
        <v>202</v>
      </c>
      <c r="Q71" s="58" t="s">
        <v>192</v>
      </c>
      <c r="R71" s="7" t="s">
        <v>193</v>
      </c>
      <c r="S71" s="7" t="s">
        <v>194</v>
      </c>
    </row>
    <row r="72" spans="1:19" ht="15.75" thickBot="1" x14ac:dyDescent="0.3">
      <c r="C72" s="53"/>
      <c r="G72" s="57">
        <f>SUM(G67:G71)</f>
        <v>1240000</v>
      </c>
      <c r="L72" s="8">
        <f>SUM(L67:L71)</f>
        <v>7.1079999999999997</v>
      </c>
      <c r="M72" s="191" t="s">
        <v>59</v>
      </c>
      <c r="N72" s="194">
        <f>AVERAGE(N67:N71)</f>
        <v>175167.24053003386</v>
      </c>
      <c r="O72" s="195">
        <f t="shared" si="9"/>
        <v>4.0212865135453137</v>
      </c>
      <c r="Q72" s="58"/>
    </row>
    <row r="73" spans="1:19" ht="15.75" thickBot="1" x14ac:dyDescent="0.3">
      <c r="A73" s="59"/>
      <c r="B73" s="59"/>
      <c r="C73" s="60"/>
      <c r="D73" s="61"/>
      <c r="E73" s="59"/>
      <c r="F73" s="59"/>
      <c r="G73" s="61"/>
      <c r="H73" s="59"/>
      <c r="I73" s="59"/>
      <c r="J73" s="59"/>
      <c r="K73" s="62"/>
      <c r="L73" s="62"/>
      <c r="M73" s="63" t="s">
        <v>60</v>
      </c>
      <c r="N73" s="64">
        <f>G72/L72</f>
        <v>174451.32245357343</v>
      </c>
      <c r="O73" s="65">
        <f t="shared" si="9"/>
        <v>4.0048512959957172</v>
      </c>
      <c r="P73" s="59"/>
      <c r="Q73" s="66"/>
      <c r="R73" s="59"/>
      <c r="S73" s="59"/>
    </row>
    <row r="74" spans="1:19" x14ac:dyDescent="0.25">
      <c r="C74" s="53"/>
      <c r="N74" s="67"/>
      <c r="Q74" s="58"/>
    </row>
    <row r="75" spans="1:19" x14ac:dyDescent="0.25">
      <c r="C75" s="53"/>
      <c r="D75" s="90"/>
      <c r="G75" s="90"/>
      <c r="N75" s="8"/>
      <c r="O75" s="8"/>
    </row>
    <row r="76" spans="1:19" s="76" customFormat="1" ht="18.75" x14ac:dyDescent="0.3">
      <c r="A76" s="163" t="s">
        <v>195</v>
      </c>
      <c r="B76" s="164"/>
      <c r="C76" s="165" t="s">
        <v>196</v>
      </c>
      <c r="D76" s="166"/>
      <c r="E76" s="167"/>
      <c r="F76" s="168"/>
      <c r="G76" s="166"/>
      <c r="H76" s="169"/>
      <c r="I76" s="166"/>
      <c r="J76" s="170"/>
      <c r="K76" s="170"/>
      <c r="L76" s="167"/>
      <c r="M76" s="167"/>
      <c r="N76" s="171"/>
    </row>
    <row r="77" spans="1:19" customFormat="1" x14ac:dyDescent="0.25">
      <c r="A77" s="172" t="s">
        <v>197</v>
      </c>
      <c r="B77" s="173"/>
      <c r="C77" s="173"/>
      <c r="D77" s="174"/>
      <c r="E77" s="175"/>
      <c r="F77" s="176"/>
      <c r="G77" s="174"/>
      <c r="H77" s="177"/>
      <c r="I77" s="174"/>
      <c r="J77" s="178"/>
      <c r="K77" s="178"/>
      <c r="L77" s="175"/>
      <c r="M77" s="175"/>
      <c r="N77" s="179"/>
    </row>
    <row r="78" spans="1:19" customFormat="1" ht="15.75" x14ac:dyDescent="0.25">
      <c r="A78" s="180" t="s">
        <v>198</v>
      </c>
      <c r="B78" s="179"/>
      <c r="C78" s="197" t="s">
        <v>199</v>
      </c>
      <c r="D78" s="179"/>
      <c r="E78" s="179"/>
      <c r="F78" s="197" t="s">
        <v>200</v>
      </c>
      <c r="G78" s="181"/>
      <c r="H78" s="182"/>
      <c r="I78" s="197" t="s">
        <v>201</v>
      </c>
      <c r="J78" s="178"/>
      <c r="K78" s="178"/>
      <c r="L78" s="175"/>
      <c r="M78" s="175"/>
      <c r="N78" s="179"/>
    </row>
    <row r="79" spans="1:19" ht="45" x14ac:dyDescent="0.25">
      <c r="A79" s="49" t="s">
        <v>14</v>
      </c>
      <c r="B79" s="49" t="s">
        <v>15</v>
      </c>
      <c r="C79" s="50" t="s">
        <v>16</v>
      </c>
      <c r="D79" s="51" t="s">
        <v>17</v>
      </c>
      <c r="E79" s="49" t="s">
        <v>18</v>
      </c>
      <c r="F79" s="49" t="s">
        <v>66</v>
      </c>
      <c r="G79" s="51" t="s">
        <v>19</v>
      </c>
      <c r="H79" s="51" t="s">
        <v>20</v>
      </c>
      <c r="I79" s="51" t="s">
        <v>21</v>
      </c>
      <c r="J79" s="51" t="s">
        <v>22</v>
      </c>
      <c r="K79" s="52" t="s">
        <v>23</v>
      </c>
      <c r="L79" s="52" t="s">
        <v>24</v>
      </c>
      <c r="M79" s="52" t="s">
        <v>25</v>
      </c>
      <c r="N79" s="51" t="s">
        <v>26</v>
      </c>
      <c r="O79" s="51" t="s">
        <v>27</v>
      </c>
      <c r="P79" s="51" t="s">
        <v>28</v>
      </c>
      <c r="Q79" s="51" t="s">
        <v>29</v>
      </c>
      <c r="R79" s="51" t="s">
        <v>30</v>
      </c>
      <c r="S79" s="51" t="s">
        <v>31</v>
      </c>
    </row>
    <row r="80" spans="1:19" x14ac:dyDescent="0.25">
      <c r="A80" s="7" t="s">
        <v>202</v>
      </c>
      <c r="B80" s="7" t="s">
        <v>203</v>
      </c>
      <c r="C80" s="183">
        <v>44915</v>
      </c>
      <c r="D80" s="90">
        <v>181500</v>
      </c>
      <c r="E80" s="7" t="s">
        <v>34</v>
      </c>
      <c r="F80" s="7" t="s">
        <v>35</v>
      </c>
      <c r="G80" s="90">
        <v>181500</v>
      </c>
      <c r="H80" s="7" t="s">
        <v>55</v>
      </c>
      <c r="I80" s="7">
        <v>2023000275</v>
      </c>
      <c r="K80" s="8">
        <v>0.95799999999999996</v>
      </c>
      <c r="L80" s="8">
        <v>0.70799999999999996</v>
      </c>
      <c r="M80" s="8">
        <v>0.25</v>
      </c>
      <c r="N80" s="9">
        <f>G80/L80</f>
        <v>256355.93220338985</v>
      </c>
      <c r="O80" s="10">
        <f>N80/43560</f>
        <v>5.8851224105461402</v>
      </c>
      <c r="P80" s="7">
        <v>202</v>
      </c>
      <c r="Q80" s="58" t="s">
        <v>204</v>
      </c>
      <c r="R80" s="7" t="s">
        <v>205</v>
      </c>
      <c r="S80" s="7" t="s">
        <v>206</v>
      </c>
    </row>
    <row r="81" spans="1:19" x14ac:dyDescent="0.25">
      <c r="A81" s="7" t="s">
        <v>207</v>
      </c>
      <c r="B81" s="7" t="s">
        <v>208</v>
      </c>
      <c r="C81" s="53">
        <v>45141</v>
      </c>
      <c r="D81" s="57">
        <v>198000</v>
      </c>
      <c r="E81" s="7" t="s">
        <v>34</v>
      </c>
      <c r="F81" s="7" t="s">
        <v>35</v>
      </c>
      <c r="G81" s="57">
        <v>198000</v>
      </c>
      <c r="H81" s="7" t="s">
        <v>55</v>
      </c>
      <c r="I81" s="7">
        <v>2023017636</v>
      </c>
      <c r="K81" s="8">
        <v>0.7</v>
      </c>
      <c r="L81" s="8">
        <v>0.5</v>
      </c>
      <c r="M81" s="8">
        <v>0.2</v>
      </c>
      <c r="N81" s="9">
        <f>G81/L81</f>
        <v>396000</v>
      </c>
      <c r="O81" s="10">
        <f>N81/43560</f>
        <v>9.0909090909090917</v>
      </c>
      <c r="P81" s="7">
        <v>202</v>
      </c>
      <c r="Q81" s="7" t="s">
        <v>209</v>
      </c>
      <c r="R81" s="7" t="s">
        <v>210</v>
      </c>
      <c r="S81" s="7" t="s">
        <v>211</v>
      </c>
    </row>
    <row r="82" spans="1:19" x14ac:dyDescent="0.25">
      <c r="A82" s="7" t="s">
        <v>212</v>
      </c>
      <c r="B82" s="7" t="s">
        <v>213</v>
      </c>
      <c r="C82" s="53">
        <v>45401</v>
      </c>
      <c r="D82" s="90">
        <v>1280000</v>
      </c>
      <c r="E82" s="7" t="s">
        <v>34</v>
      </c>
      <c r="F82" s="7" t="s">
        <v>35</v>
      </c>
      <c r="G82" s="90">
        <v>1280000</v>
      </c>
      <c r="H82" s="7" t="s">
        <v>55</v>
      </c>
      <c r="I82" s="7">
        <v>2024011234</v>
      </c>
      <c r="K82" s="8">
        <v>2.1760000000000002</v>
      </c>
      <c r="L82" s="8">
        <v>2.1760000000000002</v>
      </c>
      <c r="M82" s="8">
        <v>0</v>
      </c>
      <c r="N82" s="9">
        <f>G82/L82</f>
        <v>588235.29411764699</v>
      </c>
      <c r="O82" s="10">
        <f>N82/43560</f>
        <v>13.504024199211363</v>
      </c>
      <c r="P82" s="7">
        <v>202</v>
      </c>
      <c r="Q82" s="7" t="s">
        <v>214</v>
      </c>
      <c r="R82" s="7" t="s">
        <v>215</v>
      </c>
      <c r="S82" s="7" t="s">
        <v>216</v>
      </c>
    </row>
    <row r="83" spans="1:19" ht="15.75" thickBot="1" x14ac:dyDescent="0.3">
      <c r="C83" s="53"/>
      <c r="G83" s="57">
        <f>SUM(G80:G82)</f>
        <v>1659500</v>
      </c>
      <c r="L83" s="8">
        <f>SUM(L80:L82)</f>
        <v>3.3840000000000003</v>
      </c>
      <c r="M83" s="191" t="s">
        <v>59</v>
      </c>
      <c r="N83" s="194">
        <f>AVERAGE(N80:N82)</f>
        <v>413530.408773679</v>
      </c>
      <c r="O83" s="195">
        <f>N83/43560</f>
        <v>9.4933519002221995</v>
      </c>
      <c r="Q83" s="58"/>
    </row>
    <row r="84" spans="1:19" s="59" customFormat="1" x14ac:dyDescent="0.25">
      <c r="C84" s="60"/>
      <c r="D84" s="61"/>
      <c r="G84" s="61"/>
      <c r="J84" s="184"/>
      <c r="K84" s="62"/>
      <c r="L84" s="62"/>
      <c r="M84" s="63" t="s">
        <v>60</v>
      </c>
      <c r="N84" s="185">
        <f>G83/L83</f>
        <v>490395.98108747043</v>
      </c>
      <c r="O84" s="65">
        <f t="shared" ref="O84" si="10">N84/43560</f>
        <v>11.25794263286204</v>
      </c>
      <c r="Q84" s="66"/>
    </row>
    <row r="85" spans="1:19" x14ac:dyDescent="0.25">
      <c r="C85" s="53"/>
      <c r="N85" s="67"/>
      <c r="Q85" s="58"/>
    </row>
    <row r="86" spans="1:19" x14ac:dyDescent="0.25">
      <c r="C86" s="53"/>
    </row>
    <row r="87" spans="1:19" x14ac:dyDescent="0.25">
      <c r="C87" s="53"/>
    </row>
    <row r="88" spans="1:19" x14ac:dyDescent="0.25">
      <c r="C88" s="53"/>
    </row>
  </sheetData>
  <hyperlinks>
    <hyperlink ref="D2" r:id="rId1" display="https://gcc02.safelinks.protection.outlook.com/?url=https%3A%2F%2Fsaginawcounty.maps.arcgis.com%2Fhome%2Fwebmap%2Fviewer.html%3Fwebmap%3D9c1ea4d49a644d13bf8dd402855a54ae&amp;data=05%7C02%7Clgooch%40saginawcounty.com%7Cd158e4c9520c47e144d808dce892d875%7C22fcf5174c6f4298981bb987492b9c54%7C0%7C0%7C638640964605232949%7CUnknown%7CTWFpbGZsb3d8eyJWIjoiMC4wLjAwMDAiLCJQIjoiV2luMzIiLCJBTiI6Ik1haWwiLCJXVCI6Mn0%3D%7C0%7C%7C%7C&amp;sdata=wxUmhTPJghn5wcHfL7DH6A1sQT%2BHmF7nUtb%2FhxOz4%2B4%3D&amp;reserved=0" xr:uid="{BB3320E1-B993-4E95-9734-FADBA0E8BB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Com &amp; Ind LV analysis</vt:lpstr>
    </vt:vector>
  </TitlesOfParts>
  <Company>Saginaw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Grimshaw, Herbert</dc:creator>
  <cp:lastModifiedBy>Fowler, Nathan</cp:lastModifiedBy>
  <dcterms:created xsi:type="dcterms:W3CDTF">2025-11-10T21:37:39Z</dcterms:created>
  <dcterms:modified xsi:type="dcterms:W3CDTF">2026-01-15T16:03:42Z</dcterms:modified>
</cp:coreProperties>
</file>